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-a\Desktop\ZA NOVI WEB\RH\Finacijska izvješća\Finacijski plan\"/>
    </mc:Choice>
  </mc:AlternateContent>
  <xr:revisionPtr revIDLastSave="0" documentId="8_{5ED78EB9-DADA-461D-89DA-CBA757B998A4}" xr6:coauthVersionLast="47" xr6:coauthVersionMax="47" xr10:uidLastSave="{00000000-0000-0000-0000-000000000000}"/>
  <bookViews>
    <workbookView xWindow="-120" yWindow="-120" windowWidth="29040" windowHeight="15720" xr2:uid="{0DC28D2E-4361-43E2-823F-289851C0DA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2" i="1" l="1"/>
  <c r="D74" i="1" s="1"/>
  <c r="F74" i="1" s="1"/>
  <c r="F66" i="1"/>
  <c r="E65" i="1"/>
  <c r="D65" i="1"/>
  <c r="F64" i="1"/>
  <c r="F63" i="1"/>
  <c r="E62" i="1"/>
  <c r="D62" i="1"/>
  <c r="F62" i="1" s="1"/>
  <c r="F61" i="1"/>
  <c r="F60" i="1"/>
  <c r="F59" i="1"/>
  <c r="E58" i="1"/>
  <c r="D58" i="1"/>
  <c r="D57" i="1"/>
  <c r="D54" i="1" s="1"/>
  <c r="F54" i="1" s="1"/>
  <c r="F56" i="1"/>
  <c r="F55" i="1"/>
  <c r="E54" i="1"/>
  <c r="F53" i="1"/>
  <c r="E52" i="1"/>
  <c r="D52" i="1"/>
  <c r="F52" i="1" s="1"/>
  <c r="F51" i="1"/>
  <c r="F50" i="1"/>
  <c r="F49" i="1"/>
  <c r="F48" i="1"/>
  <c r="E47" i="1"/>
  <c r="F47" i="1" s="1"/>
  <c r="F46" i="1"/>
  <c r="E45" i="1"/>
  <c r="F45" i="1" s="1"/>
  <c r="E44" i="1"/>
  <c r="F44" i="1" s="1"/>
  <c r="F43" i="1"/>
  <c r="D42" i="1"/>
  <c r="F41" i="1"/>
  <c r="F40" i="1"/>
  <c r="F39" i="1"/>
  <c r="E38" i="1"/>
  <c r="D38" i="1"/>
  <c r="D35" i="1"/>
  <c r="D69" i="1" s="1"/>
  <c r="F32" i="1"/>
  <c r="E31" i="1"/>
  <c r="D31" i="1"/>
  <c r="F30" i="1"/>
  <c r="F29" i="1"/>
  <c r="F28" i="1"/>
  <c r="F27" i="1"/>
  <c r="E26" i="1"/>
  <c r="D26" i="1"/>
  <c r="F24" i="1"/>
  <c r="F23" i="1"/>
  <c r="E22" i="1"/>
  <c r="F22" i="1" s="1"/>
  <c r="E20" i="1"/>
  <c r="F20" i="1" s="1"/>
  <c r="F19" i="1"/>
  <c r="F18" i="1"/>
  <c r="D17" i="1"/>
  <c r="F16" i="1"/>
  <c r="F15" i="1"/>
  <c r="E15" i="1"/>
  <c r="E14" i="1"/>
  <c r="D14" i="1"/>
  <c r="F14" i="1" s="1"/>
  <c r="F13" i="1"/>
  <c r="E12" i="1"/>
  <c r="D12" i="1"/>
  <c r="F12" i="1" s="1"/>
  <c r="F11" i="1"/>
  <c r="E10" i="1"/>
  <c r="D10" i="1"/>
  <c r="F9" i="1"/>
  <c r="E8" i="1"/>
  <c r="D8" i="1"/>
  <c r="F8" i="1" s="1"/>
  <c r="F65" i="1" l="1"/>
  <c r="F10" i="1"/>
  <c r="F31" i="1"/>
  <c r="F26" i="1"/>
  <c r="E17" i="1"/>
  <c r="F17" i="1" s="1"/>
  <c r="E33" i="1"/>
  <c r="E35" i="1" s="1"/>
  <c r="E69" i="1" s="1"/>
  <c r="F38" i="1"/>
  <c r="F58" i="1"/>
  <c r="D70" i="1"/>
  <c r="D75" i="1" s="1"/>
  <c r="E72" i="1"/>
  <c r="F72" i="1" s="1"/>
  <c r="E42" i="1"/>
  <c r="F42" i="1" s="1"/>
  <c r="F57" i="1"/>
  <c r="F33" i="1" l="1"/>
  <c r="F35" i="1" s="1"/>
  <c r="E67" i="1"/>
  <c r="F67" i="1" s="1"/>
  <c r="F69" i="1"/>
  <c r="E70" i="1" l="1"/>
  <c r="E75" i="1" s="1"/>
</calcChain>
</file>

<file path=xl/sharedStrings.xml><?xml version="1.0" encoding="utf-8"?>
<sst xmlns="http://schemas.openxmlformats.org/spreadsheetml/2006/main" count="76" uniqueCount="66">
  <si>
    <t xml:space="preserve">Račun </t>
  </si>
  <si>
    <t>Naziv</t>
  </si>
  <si>
    <t xml:space="preserve">Plan za 2023. </t>
  </si>
  <si>
    <t>Financijski plan u €</t>
  </si>
  <si>
    <t>Realizacija finacijskog plana</t>
  </si>
  <si>
    <t>Razlika</t>
  </si>
  <si>
    <t>PRIHODI</t>
  </si>
  <si>
    <t xml:space="preserve">Prihodi od prodaje roba i pružanja usluga </t>
  </si>
  <si>
    <t>Prihodi od članarina i članskih doprinosa</t>
  </si>
  <si>
    <t>Prihodi po posebnim propisima</t>
  </si>
  <si>
    <t>Prihodi od imovine</t>
  </si>
  <si>
    <t>Prihodi od financijske imovine</t>
  </si>
  <si>
    <t>Prihodi od nefinancijske imovine</t>
  </si>
  <si>
    <t>Prihodi od donacija</t>
  </si>
  <si>
    <t>Prihodi od donacija iz proračuna</t>
  </si>
  <si>
    <t>Prihodi od inozemnih vlada i međunarodnih organizacija</t>
  </si>
  <si>
    <t>Prihodi od EU</t>
  </si>
  <si>
    <t>Prihodi od institucija i tijela EU</t>
  </si>
  <si>
    <t>Prihodi od građana i kućanstava</t>
  </si>
  <si>
    <t>Ostali prihodi od donacija</t>
  </si>
  <si>
    <t xml:space="preserve">Prihodi od trgovačkih društava </t>
  </si>
  <si>
    <t>Ostali  prihodi</t>
  </si>
  <si>
    <t>Prihodi od naknade štete i refundacija</t>
  </si>
  <si>
    <t>Prihodi od refundacija</t>
  </si>
  <si>
    <t>Ostali nespomenuti prihodi</t>
  </si>
  <si>
    <t xml:space="preserve">Prihodi od povezanih neprofitnih organizacija </t>
  </si>
  <si>
    <t>UKUPNO PRIHODI</t>
  </si>
  <si>
    <t>KORIŠTENI PRENESENI VIŠAK PRIHODA (dio 5221)</t>
  </si>
  <si>
    <t xml:space="preserve">UKUPNO ZA POKRIĆE </t>
  </si>
  <si>
    <t>RASHODI</t>
  </si>
  <si>
    <t>Rashodi za radnike</t>
  </si>
  <si>
    <t>Plaće</t>
  </si>
  <si>
    <t>Ostali rashodi za radnike</t>
  </si>
  <si>
    <t>Doprinosi na plaće</t>
  </si>
  <si>
    <t>Materijalni rashodi</t>
  </si>
  <si>
    <t>Naknade troškova radnicima</t>
  </si>
  <si>
    <t>Naknade članovima u predstavničkim i izvršnim tijelima, povjerenstvima i slično</t>
  </si>
  <si>
    <t>Naknade volonterima</t>
  </si>
  <si>
    <t>Naknade ostalim osobama izvan radnog odnosa</t>
  </si>
  <si>
    <t>Rashodi za usluge</t>
  </si>
  <si>
    <t>Rashodi za materijal i energiju</t>
  </si>
  <si>
    <t xml:space="preserve">Ostali nespomenuti materijalni rashodi </t>
  </si>
  <si>
    <t>Ostalni  materijalni rashodi</t>
  </si>
  <si>
    <t>Rashodi amortizacije</t>
  </si>
  <si>
    <t>Amortizacija</t>
  </si>
  <si>
    <t>Financijski rashodi</t>
  </si>
  <si>
    <t>Kamate za izdane vrijednosne papire</t>
  </si>
  <si>
    <t>Kamate za primljene kredite i zajmove</t>
  </si>
  <si>
    <t>Ostali financijski rashodi</t>
  </si>
  <si>
    <t>Donacije</t>
  </si>
  <si>
    <t>Tekuće donacije</t>
  </si>
  <si>
    <t>Kapitalne donacije</t>
  </si>
  <si>
    <t>Ostali rashodi</t>
  </si>
  <si>
    <t>Kazne, penali i naknade štete</t>
  </si>
  <si>
    <t>Ostali nespomenuti rashodi</t>
  </si>
  <si>
    <t>Rashodi vezani uz financiranje povezanih neprofitnih organizacija</t>
  </si>
  <si>
    <t xml:space="preserve">UKUPNO RASHODI </t>
  </si>
  <si>
    <t>PRENESENI MANJAK PRIHODA ZA POKRIĆE (dio 5222)</t>
  </si>
  <si>
    <t>(PRIHODI + VIŠAK)-(RASHODI + MANJAK)</t>
  </si>
  <si>
    <t>UKUPNO PRENESENI REZULTAT POSLOVANJA(522)</t>
  </si>
  <si>
    <t>OSTATAK PRENESENOG VIŠKA PRIHODA ZA KORIŠTENJE (5221)</t>
  </si>
  <si>
    <t>OSTATAK PRENESENOG MANJKA PRIHODA ZA POKRIĆE (5222)</t>
  </si>
  <si>
    <t>PLANIRANI VIŠAK PRIHODA</t>
  </si>
  <si>
    <t>PLANIRANI MANJAK PRIHODA</t>
  </si>
  <si>
    <t xml:space="preserve">CENTAR ZA REGIONALNE AKTIVNOSTI PROGRAMA PRIORITETNIH AKCIJA </t>
  </si>
  <si>
    <t xml:space="preserve">REALIZACIJA FINANCIJSKOG PLANA ZA 2023.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</si>
</sst>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i/>
      <u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wrapText="1"/>
    </xf>
    <xf numFmtId="164" fontId="2" fillId="2" borderId="13" xfId="0" applyNumberFormat="1" applyFont="1" applyFill="1" applyBorder="1"/>
    <xf numFmtId="164" fontId="2" fillId="2" borderId="11" xfId="0" applyNumberFormat="1" applyFont="1" applyFill="1" applyBorder="1"/>
    <xf numFmtId="164" fontId="2" fillId="2" borderId="12" xfId="0" applyNumberFormat="1" applyFont="1" applyFill="1" applyBorder="1"/>
    <xf numFmtId="0" fontId="2" fillId="0" borderId="0" xfId="0" applyFo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164" fontId="1" fillId="0" borderId="17" xfId="0" applyNumberFormat="1" applyFont="1" applyBorder="1"/>
    <xf numFmtId="164" fontId="1" fillId="0" borderId="15" xfId="0" applyNumberFormat="1" applyFont="1" applyBorder="1"/>
    <xf numFmtId="164" fontId="1" fillId="0" borderId="16" xfId="0" applyNumberFormat="1" applyFont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164" fontId="2" fillId="2" borderId="17" xfId="0" applyNumberFormat="1" applyFont="1" applyFill="1" applyBorder="1"/>
    <xf numFmtId="164" fontId="2" fillId="2" borderId="15" xfId="0" applyNumberFormat="1" applyFont="1" applyFill="1" applyBorder="1"/>
    <xf numFmtId="164" fontId="2" fillId="2" borderId="16" xfId="0" applyNumberFormat="1" applyFont="1" applyFill="1" applyBorder="1"/>
    <xf numFmtId="2" fontId="2" fillId="2" borderId="17" xfId="0" applyNumberFormat="1" applyFont="1" applyFill="1" applyBorder="1"/>
    <xf numFmtId="2" fontId="2" fillId="2" borderId="15" xfId="0" applyNumberFormat="1" applyFont="1" applyFill="1" applyBorder="1"/>
    <xf numFmtId="2" fontId="2" fillId="2" borderId="16" xfId="0" applyNumberFormat="1" applyFont="1" applyFill="1" applyBorder="1"/>
    <xf numFmtId="2" fontId="1" fillId="0" borderId="17" xfId="0" applyNumberFormat="1" applyFont="1" applyBorder="1"/>
    <xf numFmtId="2" fontId="1" fillId="0" borderId="15" xfId="0" applyNumberFormat="1" applyFont="1" applyBorder="1"/>
    <xf numFmtId="2" fontId="1" fillId="0" borderId="16" xfId="0" applyNumberFormat="1" applyFont="1" applyBorder="1"/>
    <xf numFmtId="165" fontId="1" fillId="0" borderId="0" xfId="0" applyNumberFormat="1" applyFont="1"/>
    <xf numFmtId="2" fontId="1" fillId="0" borderId="17" xfId="0" applyNumberFormat="1" applyFont="1" applyBorder="1" applyAlignment="1">
      <alignment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wrapText="1"/>
    </xf>
    <xf numFmtId="2" fontId="1" fillId="0" borderId="21" xfId="0" applyNumberFormat="1" applyFont="1" applyBorder="1"/>
    <xf numFmtId="2" fontId="1" fillId="0" borderId="19" xfId="0" applyNumberFormat="1" applyFont="1" applyBorder="1"/>
    <xf numFmtId="2" fontId="1" fillId="0" borderId="20" xfId="0" applyNumberFormat="1" applyFont="1" applyBorder="1"/>
    <xf numFmtId="2" fontId="1" fillId="0" borderId="0" xfId="0" applyNumberFormat="1" applyFont="1"/>
    <xf numFmtId="2" fontId="2" fillId="2" borderId="24" xfId="0" applyNumberFormat="1" applyFont="1" applyFill="1" applyBorder="1" applyAlignment="1">
      <alignment horizontal="right" vertical="center"/>
    </xf>
    <xf numFmtId="2" fontId="3" fillId="0" borderId="25" xfId="0" applyNumberFormat="1" applyFont="1" applyBorder="1" applyAlignment="1">
      <alignment horizontal="right" vertical="center"/>
    </xf>
    <xf numFmtId="2" fontId="2" fillId="2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 applyAlignment="1">
      <alignment wrapText="1"/>
    </xf>
    <xf numFmtId="2" fontId="2" fillId="2" borderId="27" xfId="0" applyNumberFormat="1" applyFont="1" applyFill="1" applyBorder="1"/>
    <xf numFmtId="2" fontId="2" fillId="2" borderId="28" xfId="0" applyNumberFormat="1" applyFont="1" applyFill="1" applyBorder="1"/>
    <xf numFmtId="2" fontId="2" fillId="2" borderId="16" xfId="0" applyNumberFormat="1" applyFont="1" applyFill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30" xfId="0" applyFont="1" applyBorder="1" applyAlignment="1">
      <alignment wrapText="1"/>
    </xf>
    <xf numFmtId="2" fontId="1" fillId="0" borderId="14" xfId="0" applyNumberFormat="1" applyFont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1" fontId="1" fillId="0" borderId="0" xfId="0" applyNumberFormat="1" applyFont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30" xfId="0" applyFont="1" applyFill="1" applyBorder="1" applyAlignment="1">
      <alignment wrapText="1"/>
    </xf>
    <xf numFmtId="2" fontId="2" fillId="2" borderId="14" xfId="0" applyNumberFormat="1" applyFont="1" applyFill="1" applyBorder="1" applyAlignment="1">
      <alignment vertical="center"/>
    </xf>
    <xf numFmtId="2" fontId="2" fillId="2" borderId="15" xfId="0" applyNumberFormat="1" applyFont="1" applyFill="1" applyBorder="1" applyAlignment="1">
      <alignment vertical="center"/>
    </xf>
    <xf numFmtId="2" fontId="1" fillId="0" borderId="16" xfId="0" applyNumberFormat="1" applyFont="1" applyBorder="1" applyAlignment="1">
      <alignment vertical="center"/>
    </xf>
    <xf numFmtId="0" fontId="2" fillId="0" borderId="14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31" xfId="0" applyFont="1" applyBorder="1" applyAlignment="1">
      <alignment wrapText="1"/>
    </xf>
    <xf numFmtId="2" fontId="1" fillId="0" borderId="18" xfId="0" applyNumberFormat="1" applyFont="1" applyBorder="1" applyAlignment="1">
      <alignment vertical="center"/>
    </xf>
    <xf numFmtId="2" fontId="1" fillId="0" borderId="19" xfId="0" applyNumberFormat="1" applyFont="1" applyBorder="1" applyAlignment="1">
      <alignment vertical="center"/>
    </xf>
    <xf numFmtId="2" fontId="1" fillId="0" borderId="20" xfId="0" applyNumberFormat="1" applyFont="1" applyBorder="1" applyAlignment="1">
      <alignment vertical="center"/>
    </xf>
    <xf numFmtId="2" fontId="2" fillId="2" borderId="25" xfId="0" applyNumberFormat="1" applyFont="1" applyFill="1" applyBorder="1" applyAlignment="1">
      <alignment vertical="center"/>
    </xf>
    <xf numFmtId="2" fontId="2" fillId="0" borderId="2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2" fontId="5" fillId="0" borderId="33" xfId="0" applyNumberFormat="1" applyFont="1" applyBorder="1"/>
    <xf numFmtId="2" fontId="5" fillId="0" borderId="34" xfId="0" applyNumberFormat="1" applyFont="1" applyBorder="1"/>
    <xf numFmtId="2" fontId="2" fillId="2" borderId="36" xfId="0" applyNumberFormat="1" applyFont="1" applyFill="1" applyBorder="1"/>
    <xf numFmtId="2" fontId="6" fillId="0" borderId="15" xfId="0" applyNumberFormat="1" applyFont="1" applyBorder="1"/>
    <xf numFmtId="2" fontId="6" fillId="0" borderId="36" xfId="0" applyNumberFormat="1" applyFont="1" applyBorder="1"/>
    <xf numFmtId="0" fontId="7" fillId="0" borderId="0" xfId="0" applyFont="1"/>
    <xf numFmtId="2" fontId="6" fillId="0" borderId="38" xfId="0" applyNumberFormat="1" applyFont="1" applyBorder="1"/>
    <xf numFmtId="2" fontId="6" fillId="0" borderId="39" xfId="0" applyNumberFormat="1" applyFont="1" applyBorder="1"/>
    <xf numFmtId="0" fontId="1" fillId="0" borderId="0" xfId="0" applyFont="1" applyAlignment="1">
      <alignment horizontal="right"/>
    </xf>
    <xf numFmtId="4" fontId="1" fillId="0" borderId="0" xfId="0" applyNumberFormat="1" applyFont="1"/>
    <xf numFmtId="0" fontId="6" fillId="0" borderId="37" xfId="0" applyFont="1" applyBorder="1" applyAlignment="1">
      <alignment horizontal="right"/>
    </xf>
    <xf numFmtId="0" fontId="6" fillId="0" borderId="38" xfId="0" applyFont="1" applyBorder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right"/>
    </xf>
    <xf numFmtId="0" fontId="2" fillId="2" borderId="23" xfId="0" applyFont="1" applyFill="1" applyBorder="1" applyAlignment="1">
      <alignment horizontal="right"/>
    </xf>
    <xf numFmtId="0" fontId="2" fillId="2" borderId="26" xfId="0" applyFont="1" applyFill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6" fillId="0" borderId="35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0362-6887-4E34-AA28-9F7C092CDF49}">
  <dimension ref="A1:J80"/>
  <sheetViews>
    <sheetView tabSelected="1" topLeftCell="A37" workbookViewId="0">
      <selection activeCell="F76" sqref="F76"/>
    </sheetView>
  </sheetViews>
  <sheetFormatPr defaultRowHeight="12.75" x14ac:dyDescent="0.2"/>
  <cols>
    <col min="1" max="1" width="4.5703125" style="1" customWidth="1"/>
    <col min="2" max="2" width="5" style="1" customWidth="1"/>
    <col min="3" max="3" width="31.5703125" style="1" customWidth="1"/>
    <col min="4" max="4" width="16.140625" style="1" customWidth="1"/>
    <col min="5" max="5" width="13.28515625" style="1" customWidth="1"/>
    <col min="6" max="6" width="15.28515625" style="1" customWidth="1"/>
    <col min="7" max="7" width="12.7109375" style="1" customWidth="1"/>
    <col min="8" max="10" width="18.5703125" style="1" bestFit="1" customWidth="1"/>
    <col min="11" max="249" width="9.140625" style="1"/>
    <col min="250" max="250" width="4.5703125" style="1" customWidth="1"/>
    <col min="251" max="251" width="5" style="1" customWidth="1"/>
    <col min="252" max="252" width="31.5703125" style="1" customWidth="1"/>
    <col min="253" max="253" width="16.140625" style="1" customWidth="1"/>
    <col min="254" max="254" width="13.28515625" style="1" customWidth="1"/>
    <col min="255" max="255" width="15.28515625" style="1" customWidth="1"/>
    <col min="256" max="256" width="12.7109375" style="1" customWidth="1"/>
    <col min="257" max="259" width="18.5703125" style="1" bestFit="1" customWidth="1"/>
    <col min="260" max="260" width="9.7109375" style="1" bestFit="1" customWidth="1"/>
    <col min="261" max="261" width="9.140625" style="1"/>
    <col min="262" max="262" width="18.5703125" style="1" bestFit="1" customWidth="1"/>
    <col min="263" max="263" width="14" style="1" bestFit="1" customWidth="1"/>
    <col min="264" max="265" width="9.140625" style="1"/>
    <col min="266" max="266" width="18.5703125" style="1" bestFit="1" customWidth="1"/>
    <col min="267" max="505" width="9.140625" style="1"/>
    <col min="506" max="506" width="4.5703125" style="1" customWidth="1"/>
    <col min="507" max="507" width="5" style="1" customWidth="1"/>
    <col min="508" max="508" width="31.5703125" style="1" customWidth="1"/>
    <col min="509" max="509" width="16.140625" style="1" customWidth="1"/>
    <col min="510" max="510" width="13.28515625" style="1" customWidth="1"/>
    <col min="511" max="511" width="15.28515625" style="1" customWidth="1"/>
    <col min="512" max="512" width="12.7109375" style="1" customWidth="1"/>
    <col min="513" max="515" width="18.5703125" style="1" bestFit="1" customWidth="1"/>
    <col min="516" max="516" width="9.7109375" style="1" bestFit="1" customWidth="1"/>
    <col min="517" max="517" width="9.140625" style="1"/>
    <col min="518" max="518" width="18.5703125" style="1" bestFit="1" customWidth="1"/>
    <col min="519" max="519" width="14" style="1" bestFit="1" customWidth="1"/>
    <col min="520" max="521" width="9.140625" style="1"/>
    <col min="522" max="522" width="18.5703125" style="1" bestFit="1" customWidth="1"/>
    <col min="523" max="761" width="9.140625" style="1"/>
    <col min="762" max="762" width="4.5703125" style="1" customWidth="1"/>
    <col min="763" max="763" width="5" style="1" customWidth="1"/>
    <col min="764" max="764" width="31.5703125" style="1" customWidth="1"/>
    <col min="765" max="765" width="16.140625" style="1" customWidth="1"/>
    <col min="766" max="766" width="13.28515625" style="1" customWidth="1"/>
    <col min="767" max="767" width="15.28515625" style="1" customWidth="1"/>
    <col min="768" max="768" width="12.7109375" style="1" customWidth="1"/>
    <col min="769" max="771" width="18.5703125" style="1" bestFit="1" customWidth="1"/>
    <col min="772" max="772" width="9.7109375" style="1" bestFit="1" customWidth="1"/>
    <col min="773" max="773" width="9.140625" style="1"/>
    <col min="774" max="774" width="18.5703125" style="1" bestFit="1" customWidth="1"/>
    <col min="775" max="775" width="14" style="1" bestFit="1" customWidth="1"/>
    <col min="776" max="777" width="9.140625" style="1"/>
    <col min="778" max="778" width="18.5703125" style="1" bestFit="1" customWidth="1"/>
    <col min="779" max="1017" width="9.140625" style="1"/>
    <col min="1018" max="1018" width="4.5703125" style="1" customWidth="1"/>
    <col min="1019" max="1019" width="5" style="1" customWidth="1"/>
    <col min="1020" max="1020" width="31.5703125" style="1" customWidth="1"/>
    <col min="1021" max="1021" width="16.140625" style="1" customWidth="1"/>
    <col min="1022" max="1022" width="13.28515625" style="1" customWidth="1"/>
    <col min="1023" max="1023" width="15.28515625" style="1" customWidth="1"/>
    <col min="1024" max="1024" width="12.7109375" style="1" customWidth="1"/>
    <col min="1025" max="1027" width="18.5703125" style="1" bestFit="1" customWidth="1"/>
    <col min="1028" max="1028" width="9.7109375" style="1" bestFit="1" customWidth="1"/>
    <col min="1029" max="1029" width="9.140625" style="1"/>
    <col min="1030" max="1030" width="18.5703125" style="1" bestFit="1" customWidth="1"/>
    <col min="1031" max="1031" width="14" style="1" bestFit="1" customWidth="1"/>
    <col min="1032" max="1033" width="9.140625" style="1"/>
    <col min="1034" max="1034" width="18.5703125" style="1" bestFit="1" customWidth="1"/>
    <col min="1035" max="1273" width="9.140625" style="1"/>
    <col min="1274" max="1274" width="4.5703125" style="1" customWidth="1"/>
    <col min="1275" max="1275" width="5" style="1" customWidth="1"/>
    <col min="1276" max="1276" width="31.5703125" style="1" customWidth="1"/>
    <col min="1277" max="1277" width="16.140625" style="1" customWidth="1"/>
    <col min="1278" max="1278" width="13.28515625" style="1" customWidth="1"/>
    <col min="1279" max="1279" width="15.28515625" style="1" customWidth="1"/>
    <col min="1280" max="1280" width="12.7109375" style="1" customWidth="1"/>
    <col min="1281" max="1283" width="18.5703125" style="1" bestFit="1" customWidth="1"/>
    <col min="1284" max="1284" width="9.7109375" style="1" bestFit="1" customWidth="1"/>
    <col min="1285" max="1285" width="9.140625" style="1"/>
    <col min="1286" max="1286" width="18.5703125" style="1" bestFit="1" customWidth="1"/>
    <col min="1287" max="1287" width="14" style="1" bestFit="1" customWidth="1"/>
    <col min="1288" max="1289" width="9.140625" style="1"/>
    <col min="1290" max="1290" width="18.5703125" style="1" bestFit="1" customWidth="1"/>
    <col min="1291" max="1529" width="9.140625" style="1"/>
    <col min="1530" max="1530" width="4.5703125" style="1" customWidth="1"/>
    <col min="1531" max="1531" width="5" style="1" customWidth="1"/>
    <col min="1532" max="1532" width="31.5703125" style="1" customWidth="1"/>
    <col min="1533" max="1533" width="16.140625" style="1" customWidth="1"/>
    <col min="1534" max="1534" width="13.28515625" style="1" customWidth="1"/>
    <col min="1535" max="1535" width="15.28515625" style="1" customWidth="1"/>
    <col min="1536" max="1536" width="12.7109375" style="1" customWidth="1"/>
    <col min="1537" max="1539" width="18.5703125" style="1" bestFit="1" customWidth="1"/>
    <col min="1540" max="1540" width="9.7109375" style="1" bestFit="1" customWidth="1"/>
    <col min="1541" max="1541" width="9.140625" style="1"/>
    <col min="1542" max="1542" width="18.5703125" style="1" bestFit="1" customWidth="1"/>
    <col min="1543" max="1543" width="14" style="1" bestFit="1" customWidth="1"/>
    <col min="1544" max="1545" width="9.140625" style="1"/>
    <col min="1546" max="1546" width="18.5703125" style="1" bestFit="1" customWidth="1"/>
    <col min="1547" max="1785" width="9.140625" style="1"/>
    <col min="1786" max="1786" width="4.5703125" style="1" customWidth="1"/>
    <col min="1787" max="1787" width="5" style="1" customWidth="1"/>
    <col min="1788" max="1788" width="31.5703125" style="1" customWidth="1"/>
    <col min="1789" max="1789" width="16.140625" style="1" customWidth="1"/>
    <col min="1790" max="1790" width="13.28515625" style="1" customWidth="1"/>
    <col min="1791" max="1791" width="15.28515625" style="1" customWidth="1"/>
    <col min="1792" max="1792" width="12.7109375" style="1" customWidth="1"/>
    <col min="1793" max="1795" width="18.5703125" style="1" bestFit="1" customWidth="1"/>
    <col min="1796" max="1796" width="9.7109375" style="1" bestFit="1" customWidth="1"/>
    <col min="1797" max="1797" width="9.140625" style="1"/>
    <col min="1798" max="1798" width="18.5703125" style="1" bestFit="1" customWidth="1"/>
    <col min="1799" max="1799" width="14" style="1" bestFit="1" customWidth="1"/>
    <col min="1800" max="1801" width="9.140625" style="1"/>
    <col min="1802" max="1802" width="18.5703125" style="1" bestFit="1" customWidth="1"/>
    <col min="1803" max="2041" width="9.140625" style="1"/>
    <col min="2042" max="2042" width="4.5703125" style="1" customWidth="1"/>
    <col min="2043" max="2043" width="5" style="1" customWidth="1"/>
    <col min="2044" max="2044" width="31.5703125" style="1" customWidth="1"/>
    <col min="2045" max="2045" width="16.140625" style="1" customWidth="1"/>
    <col min="2046" max="2046" width="13.28515625" style="1" customWidth="1"/>
    <col min="2047" max="2047" width="15.28515625" style="1" customWidth="1"/>
    <col min="2048" max="2048" width="12.7109375" style="1" customWidth="1"/>
    <col min="2049" max="2051" width="18.5703125" style="1" bestFit="1" customWidth="1"/>
    <col min="2052" max="2052" width="9.7109375" style="1" bestFit="1" customWidth="1"/>
    <col min="2053" max="2053" width="9.140625" style="1"/>
    <col min="2054" max="2054" width="18.5703125" style="1" bestFit="1" customWidth="1"/>
    <col min="2055" max="2055" width="14" style="1" bestFit="1" customWidth="1"/>
    <col min="2056" max="2057" width="9.140625" style="1"/>
    <col min="2058" max="2058" width="18.5703125" style="1" bestFit="1" customWidth="1"/>
    <col min="2059" max="2297" width="9.140625" style="1"/>
    <col min="2298" max="2298" width="4.5703125" style="1" customWidth="1"/>
    <col min="2299" max="2299" width="5" style="1" customWidth="1"/>
    <col min="2300" max="2300" width="31.5703125" style="1" customWidth="1"/>
    <col min="2301" max="2301" width="16.140625" style="1" customWidth="1"/>
    <col min="2302" max="2302" width="13.28515625" style="1" customWidth="1"/>
    <col min="2303" max="2303" width="15.28515625" style="1" customWidth="1"/>
    <col min="2304" max="2304" width="12.7109375" style="1" customWidth="1"/>
    <col min="2305" max="2307" width="18.5703125" style="1" bestFit="1" customWidth="1"/>
    <col min="2308" max="2308" width="9.7109375" style="1" bestFit="1" customWidth="1"/>
    <col min="2309" max="2309" width="9.140625" style="1"/>
    <col min="2310" max="2310" width="18.5703125" style="1" bestFit="1" customWidth="1"/>
    <col min="2311" max="2311" width="14" style="1" bestFit="1" customWidth="1"/>
    <col min="2312" max="2313" width="9.140625" style="1"/>
    <col min="2314" max="2314" width="18.5703125" style="1" bestFit="1" customWidth="1"/>
    <col min="2315" max="2553" width="9.140625" style="1"/>
    <col min="2554" max="2554" width="4.5703125" style="1" customWidth="1"/>
    <col min="2555" max="2555" width="5" style="1" customWidth="1"/>
    <col min="2556" max="2556" width="31.5703125" style="1" customWidth="1"/>
    <col min="2557" max="2557" width="16.140625" style="1" customWidth="1"/>
    <col min="2558" max="2558" width="13.28515625" style="1" customWidth="1"/>
    <col min="2559" max="2559" width="15.28515625" style="1" customWidth="1"/>
    <col min="2560" max="2560" width="12.7109375" style="1" customWidth="1"/>
    <col min="2561" max="2563" width="18.5703125" style="1" bestFit="1" customWidth="1"/>
    <col min="2564" max="2564" width="9.7109375" style="1" bestFit="1" customWidth="1"/>
    <col min="2565" max="2565" width="9.140625" style="1"/>
    <col min="2566" max="2566" width="18.5703125" style="1" bestFit="1" customWidth="1"/>
    <col min="2567" max="2567" width="14" style="1" bestFit="1" customWidth="1"/>
    <col min="2568" max="2569" width="9.140625" style="1"/>
    <col min="2570" max="2570" width="18.5703125" style="1" bestFit="1" customWidth="1"/>
    <col min="2571" max="2809" width="9.140625" style="1"/>
    <col min="2810" max="2810" width="4.5703125" style="1" customWidth="1"/>
    <col min="2811" max="2811" width="5" style="1" customWidth="1"/>
    <col min="2812" max="2812" width="31.5703125" style="1" customWidth="1"/>
    <col min="2813" max="2813" width="16.140625" style="1" customWidth="1"/>
    <col min="2814" max="2814" width="13.28515625" style="1" customWidth="1"/>
    <col min="2815" max="2815" width="15.28515625" style="1" customWidth="1"/>
    <col min="2816" max="2816" width="12.7109375" style="1" customWidth="1"/>
    <col min="2817" max="2819" width="18.5703125" style="1" bestFit="1" customWidth="1"/>
    <col min="2820" max="2820" width="9.7109375" style="1" bestFit="1" customWidth="1"/>
    <col min="2821" max="2821" width="9.140625" style="1"/>
    <col min="2822" max="2822" width="18.5703125" style="1" bestFit="1" customWidth="1"/>
    <col min="2823" max="2823" width="14" style="1" bestFit="1" customWidth="1"/>
    <col min="2824" max="2825" width="9.140625" style="1"/>
    <col min="2826" max="2826" width="18.5703125" style="1" bestFit="1" customWidth="1"/>
    <col min="2827" max="3065" width="9.140625" style="1"/>
    <col min="3066" max="3066" width="4.5703125" style="1" customWidth="1"/>
    <col min="3067" max="3067" width="5" style="1" customWidth="1"/>
    <col min="3068" max="3068" width="31.5703125" style="1" customWidth="1"/>
    <col min="3069" max="3069" width="16.140625" style="1" customWidth="1"/>
    <col min="3070" max="3070" width="13.28515625" style="1" customWidth="1"/>
    <col min="3071" max="3071" width="15.28515625" style="1" customWidth="1"/>
    <col min="3072" max="3072" width="12.7109375" style="1" customWidth="1"/>
    <col min="3073" max="3075" width="18.5703125" style="1" bestFit="1" customWidth="1"/>
    <col min="3076" max="3076" width="9.7109375" style="1" bestFit="1" customWidth="1"/>
    <col min="3077" max="3077" width="9.140625" style="1"/>
    <col min="3078" max="3078" width="18.5703125" style="1" bestFit="1" customWidth="1"/>
    <col min="3079" max="3079" width="14" style="1" bestFit="1" customWidth="1"/>
    <col min="3080" max="3081" width="9.140625" style="1"/>
    <col min="3082" max="3082" width="18.5703125" style="1" bestFit="1" customWidth="1"/>
    <col min="3083" max="3321" width="9.140625" style="1"/>
    <col min="3322" max="3322" width="4.5703125" style="1" customWidth="1"/>
    <col min="3323" max="3323" width="5" style="1" customWidth="1"/>
    <col min="3324" max="3324" width="31.5703125" style="1" customWidth="1"/>
    <col min="3325" max="3325" width="16.140625" style="1" customWidth="1"/>
    <col min="3326" max="3326" width="13.28515625" style="1" customWidth="1"/>
    <col min="3327" max="3327" width="15.28515625" style="1" customWidth="1"/>
    <col min="3328" max="3328" width="12.7109375" style="1" customWidth="1"/>
    <col min="3329" max="3331" width="18.5703125" style="1" bestFit="1" customWidth="1"/>
    <col min="3332" max="3332" width="9.7109375" style="1" bestFit="1" customWidth="1"/>
    <col min="3333" max="3333" width="9.140625" style="1"/>
    <col min="3334" max="3334" width="18.5703125" style="1" bestFit="1" customWidth="1"/>
    <col min="3335" max="3335" width="14" style="1" bestFit="1" customWidth="1"/>
    <col min="3336" max="3337" width="9.140625" style="1"/>
    <col min="3338" max="3338" width="18.5703125" style="1" bestFit="1" customWidth="1"/>
    <col min="3339" max="3577" width="9.140625" style="1"/>
    <col min="3578" max="3578" width="4.5703125" style="1" customWidth="1"/>
    <col min="3579" max="3579" width="5" style="1" customWidth="1"/>
    <col min="3580" max="3580" width="31.5703125" style="1" customWidth="1"/>
    <col min="3581" max="3581" width="16.140625" style="1" customWidth="1"/>
    <col min="3582" max="3582" width="13.28515625" style="1" customWidth="1"/>
    <col min="3583" max="3583" width="15.28515625" style="1" customWidth="1"/>
    <col min="3584" max="3584" width="12.7109375" style="1" customWidth="1"/>
    <col min="3585" max="3587" width="18.5703125" style="1" bestFit="1" customWidth="1"/>
    <col min="3588" max="3588" width="9.7109375" style="1" bestFit="1" customWidth="1"/>
    <col min="3589" max="3589" width="9.140625" style="1"/>
    <col min="3590" max="3590" width="18.5703125" style="1" bestFit="1" customWidth="1"/>
    <col min="3591" max="3591" width="14" style="1" bestFit="1" customWidth="1"/>
    <col min="3592" max="3593" width="9.140625" style="1"/>
    <col min="3594" max="3594" width="18.5703125" style="1" bestFit="1" customWidth="1"/>
    <col min="3595" max="3833" width="9.140625" style="1"/>
    <col min="3834" max="3834" width="4.5703125" style="1" customWidth="1"/>
    <col min="3835" max="3835" width="5" style="1" customWidth="1"/>
    <col min="3836" max="3836" width="31.5703125" style="1" customWidth="1"/>
    <col min="3837" max="3837" width="16.140625" style="1" customWidth="1"/>
    <col min="3838" max="3838" width="13.28515625" style="1" customWidth="1"/>
    <col min="3839" max="3839" width="15.28515625" style="1" customWidth="1"/>
    <col min="3840" max="3840" width="12.7109375" style="1" customWidth="1"/>
    <col min="3841" max="3843" width="18.5703125" style="1" bestFit="1" customWidth="1"/>
    <col min="3844" max="3844" width="9.7109375" style="1" bestFit="1" customWidth="1"/>
    <col min="3845" max="3845" width="9.140625" style="1"/>
    <col min="3846" max="3846" width="18.5703125" style="1" bestFit="1" customWidth="1"/>
    <col min="3847" max="3847" width="14" style="1" bestFit="1" customWidth="1"/>
    <col min="3848" max="3849" width="9.140625" style="1"/>
    <col min="3850" max="3850" width="18.5703125" style="1" bestFit="1" customWidth="1"/>
    <col min="3851" max="4089" width="9.140625" style="1"/>
    <col min="4090" max="4090" width="4.5703125" style="1" customWidth="1"/>
    <col min="4091" max="4091" width="5" style="1" customWidth="1"/>
    <col min="4092" max="4092" width="31.5703125" style="1" customWidth="1"/>
    <col min="4093" max="4093" width="16.140625" style="1" customWidth="1"/>
    <col min="4094" max="4094" width="13.28515625" style="1" customWidth="1"/>
    <col min="4095" max="4095" width="15.28515625" style="1" customWidth="1"/>
    <col min="4096" max="4096" width="12.7109375" style="1" customWidth="1"/>
    <col min="4097" max="4099" width="18.5703125" style="1" bestFit="1" customWidth="1"/>
    <col min="4100" max="4100" width="9.7109375" style="1" bestFit="1" customWidth="1"/>
    <col min="4101" max="4101" width="9.140625" style="1"/>
    <col min="4102" max="4102" width="18.5703125" style="1" bestFit="1" customWidth="1"/>
    <col min="4103" max="4103" width="14" style="1" bestFit="1" customWidth="1"/>
    <col min="4104" max="4105" width="9.140625" style="1"/>
    <col min="4106" max="4106" width="18.5703125" style="1" bestFit="1" customWidth="1"/>
    <col min="4107" max="4345" width="9.140625" style="1"/>
    <col min="4346" max="4346" width="4.5703125" style="1" customWidth="1"/>
    <col min="4347" max="4347" width="5" style="1" customWidth="1"/>
    <col min="4348" max="4348" width="31.5703125" style="1" customWidth="1"/>
    <col min="4349" max="4349" width="16.140625" style="1" customWidth="1"/>
    <col min="4350" max="4350" width="13.28515625" style="1" customWidth="1"/>
    <col min="4351" max="4351" width="15.28515625" style="1" customWidth="1"/>
    <col min="4352" max="4352" width="12.7109375" style="1" customWidth="1"/>
    <col min="4353" max="4355" width="18.5703125" style="1" bestFit="1" customWidth="1"/>
    <col min="4356" max="4356" width="9.7109375" style="1" bestFit="1" customWidth="1"/>
    <col min="4357" max="4357" width="9.140625" style="1"/>
    <col min="4358" max="4358" width="18.5703125" style="1" bestFit="1" customWidth="1"/>
    <col min="4359" max="4359" width="14" style="1" bestFit="1" customWidth="1"/>
    <col min="4360" max="4361" width="9.140625" style="1"/>
    <col min="4362" max="4362" width="18.5703125" style="1" bestFit="1" customWidth="1"/>
    <col min="4363" max="4601" width="9.140625" style="1"/>
    <col min="4602" max="4602" width="4.5703125" style="1" customWidth="1"/>
    <col min="4603" max="4603" width="5" style="1" customWidth="1"/>
    <col min="4604" max="4604" width="31.5703125" style="1" customWidth="1"/>
    <col min="4605" max="4605" width="16.140625" style="1" customWidth="1"/>
    <col min="4606" max="4606" width="13.28515625" style="1" customWidth="1"/>
    <col min="4607" max="4607" width="15.28515625" style="1" customWidth="1"/>
    <col min="4608" max="4608" width="12.7109375" style="1" customWidth="1"/>
    <col min="4609" max="4611" width="18.5703125" style="1" bestFit="1" customWidth="1"/>
    <col min="4612" max="4612" width="9.7109375" style="1" bestFit="1" customWidth="1"/>
    <col min="4613" max="4613" width="9.140625" style="1"/>
    <col min="4614" max="4614" width="18.5703125" style="1" bestFit="1" customWidth="1"/>
    <col min="4615" max="4615" width="14" style="1" bestFit="1" customWidth="1"/>
    <col min="4616" max="4617" width="9.140625" style="1"/>
    <col min="4618" max="4618" width="18.5703125" style="1" bestFit="1" customWidth="1"/>
    <col min="4619" max="4857" width="9.140625" style="1"/>
    <col min="4858" max="4858" width="4.5703125" style="1" customWidth="1"/>
    <col min="4859" max="4859" width="5" style="1" customWidth="1"/>
    <col min="4860" max="4860" width="31.5703125" style="1" customWidth="1"/>
    <col min="4861" max="4861" width="16.140625" style="1" customWidth="1"/>
    <col min="4862" max="4862" width="13.28515625" style="1" customWidth="1"/>
    <col min="4863" max="4863" width="15.28515625" style="1" customWidth="1"/>
    <col min="4864" max="4864" width="12.7109375" style="1" customWidth="1"/>
    <col min="4865" max="4867" width="18.5703125" style="1" bestFit="1" customWidth="1"/>
    <col min="4868" max="4868" width="9.7109375" style="1" bestFit="1" customWidth="1"/>
    <col min="4869" max="4869" width="9.140625" style="1"/>
    <col min="4870" max="4870" width="18.5703125" style="1" bestFit="1" customWidth="1"/>
    <col min="4871" max="4871" width="14" style="1" bestFit="1" customWidth="1"/>
    <col min="4872" max="4873" width="9.140625" style="1"/>
    <col min="4874" max="4874" width="18.5703125" style="1" bestFit="1" customWidth="1"/>
    <col min="4875" max="5113" width="9.140625" style="1"/>
    <col min="5114" max="5114" width="4.5703125" style="1" customWidth="1"/>
    <col min="5115" max="5115" width="5" style="1" customWidth="1"/>
    <col min="5116" max="5116" width="31.5703125" style="1" customWidth="1"/>
    <col min="5117" max="5117" width="16.140625" style="1" customWidth="1"/>
    <col min="5118" max="5118" width="13.28515625" style="1" customWidth="1"/>
    <col min="5119" max="5119" width="15.28515625" style="1" customWidth="1"/>
    <col min="5120" max="5120" width="12.7109375" style="1" customWidth="1"/>
    <col min="5121" max="5123" width="18.5703125" style="1" bestFit="1" customWidth="1"/>
    <col min="5124" max="5124" width="9.7109375" style="1" bestFit="1" customWidth="1"/>
    <col min="5125" max="5125" width="9.140625" style="1"/>
    <col min="5126" max="5126" width="18.5703125" style="1" bestFit="1" customWidth="1"/>
    <col min="5127" max="5127" width="14" style="1" bestFit="1" customWidth="1"/>
    <col min="5128" max="5129" width="9.140625" style="1"/>
    <col min="5130" max="5130" width="18.5703125" style="1" bestFit="1" customWidth="1"/>
    <col min="5131" max="5369" width="9.140625" style="1"/>
    <col min="5370" max="5370" width="4.5703125" style="1" customWidth="1"/>
    <col min="5371" max="5371" width="5" style="1" customWidth="1"/>
    <col min="5372" max="5372" width="31.5703125" style="1" customWidth="1"/>
    <col min="5373" max="5373" width="16.140625" style="1" customWidth="1"/>
    <col min="5374" max="5374" width="13.28515625" style="1" customWidth="1"/>
    <col min="5375" max="5375" width="15.28515625" style="1" customWidth="1"/>
    <col min="5376" max="5376" width="12.7109375" style="1" customWidth="1"/>
    <col min="5377" max="5379" width="18.5703125" style="1" bestFit="1" customWidth="1"/>
    <col min="5380" max="5380" width="9.7109375" style="1" bestFit="1" customWidth="1"/>
    <col min="5381" max="5381" width="9.140625" style="1"/>
    <col min="5382" max="5382" width="18.5703125" style="1" bestFit="1" customWidth="1"/>
    <col min="5383" max="5383" width="14" style="1" bestFit="1" customWidth="1"/>
    <col min="5384" max="5385" width="9.140625" style="1"/>
    <col min="5386" max="5386" width="18.5703125" style="1" bestFit="1" customWidth="1"/>
    <col min="5387" max="5625" width="9.140625" style="1"/>
    <col min="5626" max="5626" width="4.5703125" style="1" customWidth="1"/>
    <col min="5627" max="5627" width="5" style="1" customWidth="1"/>
    <col min="5628" max="5628" width="31.5703125" style="1" customWidth="1"/>
    <col min="5629" max="5629" width="16.140625" style="1" customWidth="1"/>
    <col min="5630" max="5630" width="13.28515625" style="1" customWidth="1"/>
    <col min="5631" max="5631" width="15.28515625" style="1" customWidth="1"/>
    <col min="5632" max="5632" width="12.7109375" style="1" customWidth="1"/>
    <col min="5633" max="5635" width="18.5703125" style="1" bestFit="1" customWidth="1"/>
    <col min="5636" max="5636" width="9.7109375" style="1" bestFit="1" customWidth="1"/>
    <col min="5637" max="5637" width="9.140625" style="1"/>
    <col min="5638" max="5638" width="18.5703125" style="1" bestFit="1" customWidth="1"/>
    <col min="5639" max="5639" width="14" style="1" bestFit="1" customWidth="1"/>
    <col min="5640" max="5641" width="9.140625" style="1"/>
    <col min="5642" max="5642" width="18.5703125" style="1" bestFit="1" customWidth="1"/>
    <col min="5643" max="5881" width="9.140625" style="1"/>
    <col min="5882" max="5882" width="4.5703125" style="1" customWidth="1"/>
    <col min="5883" max="5883" width="5" style="1" customWidth="1"/>
    <col min="5884" max="5884" width="31.5703125" style="1" customWidth="1"/>
    <col min="5885" max="5885" width="16.140625" style="1" customWidth="1"/>
    <col min="5886" max="5886" width="13.28515625" style="1" customWidth="1"/>
    <col min="5887" max="5887" width="15.28515625" style="1" customWidth="1"/>
    <col min="5888" max="5888" width="12.7109375" style="1" customWidth="1"/>
    <col min="5889" max="5891" width="18.5703125" style="1" bestFit="1" customWidth="1"/>
    <col min="5892" max="5892" width="9.7109375" style="1" bestFit="1" customWidth="1"/>
    <col min="5893" max="5893" width="9.140625" style="1"/>
    <col min="5894" max="5894" width="18.5703125" style="1" bestFit="1" customWidth="1"/>
    <col min="5895" max="5895" width="14" style="1" bestFit="1" customWidth="1"/>
    <col min="5896" max="5897" width="9.140625" style="1"/>
    <col min="5898" max="5898" width="18.5703125" style="1" bestFit="1" customWidth="1"/>
    <col min="5899" max="6137" width="9.140625" style="1"/>
    <col min="6138" max="6138" width="4.5703125" style="1" customWidth="1"/>
    <col min="6139" max="6139" width="5" style="1" customWidth="1"/>
    <col min="6140" max="6140" width="31.5703125" style="1" customWidth="1"/>
    <col min="6141" max="6141" width="16.140625" style="1" customWidth="1"/>
    <col min="6142" max="6142" width="13.28515625" style="1" customWidth="1"/>
    <col min="6143" max="6143" width="15.28515625" style="1" customWidth="1"/>
    <col min="6144" max="6144" width="12.7109375" style="1" customWidth="1"/>
    <col min="6145" max="6147" width="18.5703125" style="1" bestFit="1" customWidth="1"/>
    <col min="6148" max="6148" width="9.7109375" style="1" bestFit="1" customWidth="1"/>
    <col min="6149" max="6149" width="9.140625" style="1"/>
    <col min="6150" max="6150" width="18.5703125" style="1" bestFit="1" customWidth="1"/>
    <col min="6151" max="6151" width="14" style="1" bestFit="1" customWidth="1"/>
    <col min="6152" max="6153" width="9.140625" style="1"/>
    <col min="6154" max="6154" width="18.5703125" style="1" bestFit="1" customWidth="1"/>
    <col min="6155" max="6393" width="9.140625" style="1"/>
    <col min="6394" max="6394" width="4.5703125" style="1" customWidth="1"/>
    <col min="6395" max="6395" width="5" style="1" customWidth="1"/>
    <col min="6396" max="6396" width="31.5703125" style="1" customWidth="1"/>
    <col min="6397" max="6397" width="16.140625" style="1" customWidth="1"/>
    <col min="6398" max="6398" width="13.28515625" style="1" customWidth="1"/>
    <col min="6399" max="6399" width="15.28515625" style="1" customWidth="1"/>
    <col min="6400" max="6400" width="12.7109375" style="1" customWidth="1"/>
    <col min="6401" max="6403" width="18.5703125" style="1" bestFit="1" customWidth="1"/>
    <col min="6404" max="6404" width="9.7109375" style="1" bestFit="1" customWidth="1"/>
    <col min="6405" max="6405" width="9.140625" style="1"/>
    <col min="6406" max="6406" width="18.5703125" style="1" bestFit="1" customWidth="1"/>
    <col min="6407" max="6407" width="14" style="1" bestFit="1" customWidth="1"/>
    <col min="6408" max="6409" width="9.140625" style="1"/>
    <col min="6410" max="6410" width="18.5703125" style="1" bestFit="1" customWidth="1"/>
    <col min="6411" max="6649" width="9.140625" style="1"/>
    <col min="6650" max="6650" width="4.5703125" style="1" customWidth="1"/>
    <col min="6651" max="6651" width="5" style="1" customWidth="1"/>
    <col min="6652" max="6652" width="31.5703125" style="1" customWidth="1"/>
    <col min="6653" max="6653" width="16.140625" style="1" customWidth="1"/>
    <col min="6654" max="6654" width="13.28515625" style="1" customWidth="1"/>
    <col min="6655" max="6655" width="15.28515625" style="1" customWidth="1"/>
    <col min="6656" max="6656" width="12.7109375" style="1" customWidth="1"/>
    <col min="6657" max="6659" width="18.5703125" style="1" bestFit="1" customWidth="1"/>
    <col min="6660" max="6660" width="9.7109375" style="1" bestFit="1" customWidth="1"/>
    <col min="6661" max="6661" width="9.140625" style="1"/>
    <col min="6662" max="6662" width="18.5703125" style="1" bestFit="1" customWidth="1"/>
    <col min="6663" max="6663" width="14" style="1" bestFit="1" customWidth="1"/>
    <col min="6664" max="6665" width="9.140625" style="1"/>
    <col min="6666" max="6666" width="18.5703125" style="1" bestFit="1" customWidth="1"/>
    <col min="6667" max="6905" width="9.140625" style="1"/>
    <col min="6906" max="6906" width="4.5703125" style="1" customWidth="1"/>
    <col min="6907" max="6907" width="5" style="1" customWidth="1"/>
    <col min="6908" max="6908" width="31.5703125" style="1" customWidth="1"/>
    <col min="6909" max="6909" width="16.140625" style="1" customWidth="1"/>
    <col min="6910" max="6910" width="13.28515625" style="1" customWidth="1"/>
    <col min="6911" max="6911" width="15.28515625" style="1" customWidth="1"/>
    <col min="6912" max="6912" width="12.7109375" style="1" customWidth="1"/>
    <col min="6913" max="6915" width="18.5703125" style="1" bestFit="1" customWidth="1"/>
    <col min="6916" max="6916" width="9.7109375" style="1" bestFit="1" customWidth="1"/>
    <col min="6917" max="6917" width="9.140625" style="1"/>
    <col min="6918" max="6918" width="18.5703125" style="1" bestFit="1" customWidth="1"/>
    <col min="6919" max="6919" width="14" style="1" bestFit="1" customWidth="1"/>
    <col min="6920" max="6921" width="9.140625" style="1"/>
    <col min="6922" max="6922" width="18.5703125" style="1" bestFit="1" customWidth="1"/>
    <col min="6923" max="7161" width="9.140625" style="1"/>
    <col min="7162" max="7162" width="4.5703125" style="1" customWidth="1"/>
    <col min="7163" max="7163" width="5" style="1" customWidth="1"/>
    <col min="7164" max="7164" width="31.5703125" style="1" customWidth="1"/>
    <col min="7165" max="7165" width="16.140625" style="1" customWidth="1"/>
    <col min="7166" max="7166" width="13.28515625" style="1" customWidth="1"/>
    <col min="7167" max="7167" width="15.28515625" style="1" customWidth="1"/>
    <col min="7168" max="7168" width="12.7109375" style="1" customWidth="1"/>
    <col min="7169" max="7171" width="18.5703125" style="1" bestFit="1" customWidth="1"/>
    <col min="7172" max="7172" width="9.7109375" style="1" bestFit="1" customWidth="1"/>
    <col min="7173" max="7173" width="9.140625" style="1"/>
    <col min="7174" max="7174" width="18.5703125" style="1" bestFit="1" customWidth="1"/>
    <col min="7175" max="7175" width="14" style="1" bestFit="1" customWidth="1"/>
    <col min="7176" max="7177" width="9.140625" style="1"/>
    <col min="7178" max="7178" width="18.5703125" style="1" bestFit="1" customWidth="1"/>
    <col min="7179" max="7417" width="9.140625" style="1"/>
    <col min="7418" max="7418" width="4.5703125" style="1" customWidth="1"/>
    <col min="7419" max="7419" width="5" style="1" customWidth="1"/>
    <col min="7420" max="7420" width="31.5703125" style="1" customWidth="1"/>
    <col min="7421" max="7421" width="16.140625" style="1" customWidth="1"/>
    <col min="7422" max="7422" width="13.28515625" style="1" customWidth="1"/>
    <col min="7423" max="7423" width="15.28515625" style="1" customWidth="1"/>
    <col min="7424" max="7424" width="12.7109375" style="1" customWidth="1"/>
    <col min="7425" max="7427" width="18.5703125" style="1" bestFit="1" customWidth="1"/>
    <col min="7428" max="7428" width="9.7109375" style="1" bestFit="1" customWidth="1"/>
    <col min="7429" max="7429" width="9.140625" style="1"/>
    <col min="7430" max="7430" width="18.5703125" style="1" bestFit="1" customWidth="1"/>
    <col min="7431" max="7431" width="14" style="1" bestFit="1" customWidth="1"/>
    <col min="7432" max="7433" width="9.140625" style="1"/>
    <col min="7434" max="7434" width="18.5703125" style="1" bestFit="1" customWidth="1"/>
    <col min="7435" max="7673" width="9.140625" style="1"/>
    <col min="7674" max="7674" width="4.5703125" style="1" customWidth="1"/>
    <col min="7675" max="7675" width="5" style="1" customWidth="1"/>
    <col min="7676" max="7676" width="31.5703125" style="1" customWidth="1"/>
    <col min="7677" max="7677" width="16.140625" style="1" customWidth="1"/>
    <col min="7678" max="7678" width="13.28515625" style="1" customWidth="1"/>
    <col min="7679" max="7679" width="15.28515625" style="1" customWidth="1"/>
    <col min="7680" max="7680" width="12.7109375" style="1" customWidth="1"/>
    <col min="7681" max="7683" width="18.5703125" style="1" bestFit="1" customWidth="1"/>
    <col min="7684" max="7684" width="9.7109375" style="1" bestFit="1" customWidth="1"/>
    <col min="7685" max="7685" width="9.140625" style="1"/>
    <col min="7686" max="7686" width="18.5703125" style="1" bestFit="1" customWidth="1"/>
    <col min="7687" max="7687" width="14" style="1" bestFit="1" customWidth="1"/>
    <col min="7688" max="7689" width="9.140625" style="1"/>
    <col min="7690" max="7690" width="18.5703125" style="1" bestFit="1" customWidth="1"/>
    <col min="7691" max="7929" width="9.140625" style="1"/>
    <col min="7930" max="7930" width="4.5703125" style="1" customWidth="1"/>
    <col min="7931" max="7931" width="5" style="1" customWidth="1"/>
    <col min="7932" max="7932" width="31.5703125" style="1" customWidth="1"/>
    <col min="7933" max="7933" width="16.140625" style="1" customWidth="1"/>
    <col min="7934" max="7934" width="13.28515625" style="1" customWidth="1"/>
    <col min="7935" max="7935" width="15.28515625" style="1" customWidth="1"/>
    <col min="7936" max="7936" width="12.7109375" style="1" customWidth="1"/>
    <col min="7937" max="7939" width="18.5703125" style="1" bestFit="1" customWidth="1"/>
    <col min="7940" max="7940" width="9.7109375" style="1" bestFit="1" customWidth="1"/>
    <col min="7941" max="7941" width="9.140625" style="1"/>
    <col min="7942" max="7942" width="18.5703125" style="1" bestFit="1" customWidth="1"/>
    <col min="7943" max="7943" width="14" style="1" bestFit="1" customWidth="1"/>
    <col min="7944" max="7945" width="9.140625" style="1"/>
    <col min="7946" max="7946" width="18.5703125" style="1" bestFit="1" customWidth="1"/>
    <col min="7947" max="8185" width="9.140625" style="1"/>
    <col min="8186" max="8186" width="4.5703125" style="1" customWidth="1"/>
    <col min="8187" max="8187" width="5" style="1" customWidth="1"/>
    <col min="8188" max="8188" width="31.5703125" style="1" customWidth="1"/>
    <col min="8189" max="8189" width="16.140625" style="1" customWidth="1"/>
    <col min="8190" max="8190" width="13.28515625" style="1" customWidth="1"/>
    <col min="8191" max="8191" width="15.28515625" style="1" customWidth="1"/>
    <col min="8192" max="8192" width="12.7109375" style="1" customWidth="1"/>
    <col min="8193" max="8195" width="18.5703125" style="1" bestFit="1" customWidth="1"/>
    <col min="8196" max="8196" width="9.7109375" style="1" bestFit="1" customWidth="1"/>
    <col min="8197" max="8197" width="9.140625" style="1"/>
    <col min="8198" max="8198" width="18.5703125" style="1" bestFit="1" customWidth="1"/>
    <col min="8199" max="8199" width="14" style="1" bestFit="1" customWidth="1"/>
    <col min="8200" max="8201" width="9.140625" style="1"/>
    <col min="8202" max="8202" width="18.5703125" style="1" bestFit="1" customWidth="1"/>
    <col min="8203" max="8441" width="9.140625" style="1"/>
    <col min="8442" max="8442" width="4.5703125" style="1" customWidth="1"/>
    <col min="8443" max="8443" width="5" style="1" customWidth="1"/>
    <col min="8444" max="8444" width="31.5703125" style="1" customWidth="1"/>
    <col min="8445" max="8445" width="16.140625" style="1" customWidth="1"/>
    <col min="8446" max="8446" width="13.28515625" style="1" customWidth="1"/>
    <col min="8447" max="8447" width="15.28515625" style="1" customWidth="1"/>
    <col min="8448" max="8448" width="12.7109375" style="1" customWidth="1"/>
    <col min="8449" max="8451" width="18.5703125" style="1" bestFit="1" customWidth="1"/>
    <col min="8452" max="8452" width="9.7109375" style="1" bestFit="1" customWidth="1"/>
    <col min="8453" max="8453" width="9.140625" style="1"/>
    <col min="8454" max="8454" width="18.5703125" style="1" bestFit="1" customWidth="1"/>
    <col min="8455" max="8455" width="14" style="1" bestFit="1" customWidth="1"/>
    <col min="8456" max="8457" width="9.140625" style="1"/>
    <col min="8458" max="8458" width="18.5703125" style="1" bestFit="1" customWidth="1"/>
    <col min="8459" max="8697" width="9.140625" style="1"/>
    <col min="8698" max="8698" width="4.5703125" style="1" customWidth="1"/>
    <col min="8699" max="8699" width="5" style="1" customWidth="1"/>
    <col min="8700" max="8700" width="31.5703125" style="1" customWidth="1"/>
    <col min="8701" max="8701" width="16.140625" style="1" customWidth="1"/>
    <col min="8702" max="8702" width="13.28515625" style="1" customWidth="1"/>
    <col min="8703" max="8703" width="15.28515625" style="1" customWidth="1"/>
    <col min="8704" max="8704" width="12.7109375" style="1" customWidth="1"/>
    <col min="8705" max="8707" width="18.5703125" style="1" bestFit="1" customWidth="1"/>
    <col min="8708" max="8708" width="9.7109375" style="1" bestFit="1" customWidth="1"/>
    <col min="8709" max="8709" width="9.140625" style="1"/>
    <col min="8710" max="8710" width="18.5703125" style="1" bestFit="1" customWidth="1"/>
    <col min="8711" max="8711" width="14" style="1" bestFit="1" customWidth="1"/>
    <col min="8712" max="8713" width="9.140625" style="1"/>
    <col min="8714" max="8714" width="18.5703125" style="1" bestFit="1" customWidth="1"/>
    <col min="8715" max="8953" width="9.140625" style="1"/>
    <col min="8954" max="8954" width="4.5703125" style="1" customWidth="1"/>
    <col min="8955" max="8955" width="5" style="1" customWidth="1"/>
    <col min="8956" max="8956" width="31.5703125" style="1" customWidth="1"/>
    <col min="8957" max="8957" width="16.140625" style="1" customWidth="1"/>
    <col min="8958" max="8958" width="13.28515625" style="1" customWidth="1"/>
    <col min="8959" max="8959" width="15.28515625" style="1" customWidth="1"/>
    <col min="8960" max="8960" width="12.7109375" style="1" customWidth="1"/>
    <col min="8961" max="8963" width="18.5703125" style="1" bestFit="1" customWidth="1"/>
    <col min="8964" max="8964" width="9.7109375" style="1" bestFit="1" customWidth="1"/>
    <col min="8965" max="8965" width="9.140625" style="1"/>
    <col min="8966" max="8966" width="18.5703125" style="1" bestFit="1" customWidth="1"/>
    <col min="8967" max="8967" width="14" style="1" bestFit="1" customWidth="1"/>
    <col min="8968" max="8969" width="9.140625" style="1"/>
    <col min="8970" max="8970" width="18.5703125" style="1" bestFit="1" customWidth="1"/>
    <col min="8971" max="9209" width="9.140625" style="1"/>
    <col min="9210" max="9210" width="4.5703125" style="1" customWidth="1"/>
    <col min="9211" max="9211" width="5" style="1" customWidth="1"/>
    <col min="9212" max="9212" width="31.5703125" style="1" customWidth="1"/>
    <col min="9213" max="9213" width="16.140625" style="1" customWidth="1"/>
    <col min="9214" max="9214" width="13.28515625" style="1" customWidth="1"/>
    <col min="9215" max="9215" width="15.28515625" style="1" customWidth="1"/>
    <col min="9216" max="9216" width="12.7109375" style="1" customWidth="1"/>
    <col min="9217" max="9219" width="18.5703125" style="1" bestFit="1" customWidth="1"/>
    <col min="9220" max="9220" width="9.7109375" style="1" bestFit="1" customWidth="1"/>
    <col min="9221" max="9221" width="9.140625" style="1"/>
    <col min="9222" max="9222" width="18.5703125" style="1" bestFit="1" customWidth="1"/>
    <col min="9223" max="9223" width="14" style="1" bestFit="1" customWidth="1"/>
    <col min="9224" max="9225" width="9.140625" style="1"/>
    <col min="9226" max="9226" width="18.5703125" style="1" bestFit="1" customWidth="1"/>
    <col min="9227" max="9465" width="9.140625" style="1"/>
    <col min="9466" max="9466" width="4.5703125" style="1" customWidth="1"/>
    <col min="9467" max="9467" width="5" style="1" customWidth="1"/>
    <col min="9468" max="9468" width="31.5703125" style="1" customWidth="1"/>
    <col min="9469" max="9469" width="16.140625" style="1" customWidth="1"/>
    <col min="9470" max="9470" width="13.28515625" style="1" customWidth="1"/>
    <col min="9471" max="9471" width="15.28515625" style="1" customWidth="1"/>
    <col min="9472" max="9472" width="12.7109375" style="1" customWidth="1"/>
    <col min="9473" max="9475" width="18.5703125" style="1" bestFit="1" customWidth="1"/>
    <col min="9476" max="9476" width="9.7109375" style="1" bestFit="1" customWidth="1"/>
    <col min="9477" max="9477" width="9.140625" style="1"/>
    <col min="9478" max="9478" width="18.5703125" style="1" bestFit="1" customWidth="1"/>
    <col min="9479" max="9479" width="14" style="1" bestFit="1" customWidth="1"/>
    <col min="9480" max="9481" width="9.140625" style="1"/>
    <col min="9482" max="9482" width="18.5703125" style="1" bestFit="1" customWidth="1"/>
    <col min="9483" max="9721" width="9.140625" style="1"/>
    <col min="9722" max="9722" width="4.5703125" style="1" customWidth="1"/>
    <col min="9723" max="9723" width="5" style="1" customWidth="1"/>
    <col min="9724" max="9724" width="31.5703125" style="1" customWidth="1"/>
    <col min="9725" max="9725" width="16.140625" style="1" customWidth="1"/>
    <col min="9726" max="9726" width="13.28515625" style="1" customWidth="1"/>
    <col min="9727" max="9727" width="15.28515625" style="1" customWidth="1"/>
    <col min="9728" max="9728" width="12.7109375" style="1" customWidth="1"/>
    <col min="9729" max="9731" width="18.5703125" style="1" bestFit="1" customWidth="1"/>
    <col min="9732" max="9732" width="9.7109375" style="1" bestFit="1" customWidth="1"/>
    <col min="9733" max="9733" width="9.140625" style="1"/>
    <col min="9734" max="9734" width="18.5703125" style="1" bestFit="1" customWidth="1"/>
    <col min="9735" max="9735" width="14" style="1" bestFit="1" customWidth="1"/>
    <col min="9736" max="9737" width="9.140625" style="1"/>
    <col min="9738" max="9738" width="18.5703125" style="1" bestFit="1" customWidth="1"/>
    <col min="9739" max="9977" width="9.140625" style="1"/>
    <col min="9978" max="9978" width="4.5703125" style="1" customWidth="1"/>
    <col min="9979" max="9979" width="5" style="1" customWidth="1"/>
    <col min="9980" max="9980" width="31.5703125" style="1" customWidth="1"/>
    <col min="9981" max="9981" width="16.140625" style="1" customWidth="1"/>
    <col min="9982" max="9982" width="13.28515625" style="1" customWidth="1"/>
    <col min="9983" max="9983" width="15.28515625" style="1" customWidth="1"/>
    <col min="9984" max="9984" width="12.7109375" style="1" customWidth="1"/>
    <col min="9985" max="9987" width="18.5703125" style="1" bestFit="1" customWidth="1"/>
    <col min="9988" max="9988" width="9.7109375" style="1" bestFit="1" customWidth="1"/>
    <col min="9989" max="9989" width="9.140625" style="1"/>
    <col min="9990" max="9990" width="18.5703125" style="1" bestFit="1" customWidth="1"/>
    <col min="9991" max="9991" width="14" style="1" bestFit="1" customWidth="1"/>
    <col min="9992" max="9993" width="9.140625" style="1"/>
    <col min="9994" max="9994" width="18.5703125" style="1" bestFit="1" customWidth="1"/>
    <col min="9995" max="10233" width="9.140625" style="1"/>
    <col min="10234" max="10234" width="4.5703125" style="1" customWidth="1"/>
    <col min="10235" max="10235" width="5" style="1" customWidth="1"/>
    <col min="10236" max="10236" width="31.5703125" style="1" customWidth="1"/>
    <col min="10237" max="10237" width="16.140625" style="1" customWidth="1"/>
    <col min="10238" max="10238" width="13.28515625" style="1" customWidth="1"/>
    <col min="10239" max="10239" width="15.28515625" style="1" customWidth="1"/>
    <col min="10240" max="10240" width="12.7109375" style="1" customWidth="1"/>
    <col min="10241" max="10243" width="18.5703125" style="1" bestFit="1" customWidth="1"/>
    <col min="10244" max="10244" width="9.7109375" style="1" bestFit="1" customWidth="1"/>
    <col min="10245" max="10245" width="9.140625" style="1"/>
    <col min="10246" max="10246" width="18.5703125" style="1" bestFit="1" customWidth="1"/>
    <col min="10247" max="10247" width="14" style="1" bestFit="1" customWidth="1"/>
    <col min="10248" max="10249" width="9.140625" style="1"/>
    <col min="10250" max="10250" width="18.5703125" style="1" bestFit="1" customWidth="1"/>
    <col min="10251" max="10489" width="9.140625" style="1"/>
    <col min="10490" max="10490" width="4.5703125" style="1" customWidth="1"/>
    <col min="10491" max="10491" width="5" style="1" customWidth="1"/>
    <col min="10492" max="10492" width="31.5703125" style="1" customWidth="1"/>
    <col min="10493" max="10493" width="16.140625" style="1" customWidth="1"/>
    <col min="10494" max="10494" width="13.28515625" style="1" customWidth="1"/>
    <col min="10495" max="10495" width="15.28515625" style="1" customWidth="1"/>
    <col min="10496" max="10496" width="12.7109375" style="1" customWidth="1"/>
    <col min="10497" max="10499" width="18.5703125" style="1" bestFit="1" customWidth="1"/>
    <col min="10500" max="10500" width="9.7109375" style="1" bestFit="1" customWidth="1"/>
    <col min="10501" max="10501" width="9.140625" style="1"/>
    <col min="10502" max="10502" width="18.5703125" style="1" bestFit="1" customWidth="1"/>
    <col min="10503" max="10503" width="14" style="1" bestFit="1" customWidth="1"/>
    <col min="10504" max="10505" width="9.140625" style="1"/>
    <col min="10506" max="10506" width="18.5703125" style="1" bestFit="1" customWidth="1"/>
    <col min="10507" max="10745" width="9.140625" style="1"/>
    <col min="10746" max="10746" width="4.5703125" style="1" customWidth="1"/>
    <col min="10747" max="10747" width="5" style="1" customWidth="1"/>
    <col min="10748" max="10748" width="31.5703125" style="1" customWidth="1"/>
    <col min="10749" max="10749" width="16.140625" style="1" customWidth="1"/>
    <col min="10750" max="10750" width="13.28515625" style="1" customWidth="1"/>
    <col min="10751" max="10751" width="15.28515625" style="1" customWidth="1"/>
    <col min="10752" max="10752" width="12.7109375" style="1" customWidth="1"/>
    <col min="10753" max="10755" width="18.5703125" style="1" bestFit="1" customWidth="1"/>
    <col min="10756" max="10756" width="9.7109375" style="1" bestFit="1" customWidth="1"/>
    <col min="10757" max="10757" width="9.140625" style="1"/>
    <col min="10758" max="10758" width="18.5703125" style="1" bestFit="1" customWidth="1"/>
    <col min="10759" max="10759" width="14" style="1" bestFit="1" customWidth="1"/>
    <col min="10760" max="10761" width="9.140625" style="1"/>
    <col min="10762" max="10762" width="18.5703125" style="1" bestFit="1" customWidth="1"/>
    <col min="10763" max="11001" width="9.140625" style="1"/>
    <col min="11002" max="11002" width="4.5703125" style="1" customWidth="1"/>
    <col min="11003" max="11003" width="5" style="1" customWidth="1"/>
    <col min="11004" max="11004" width="31.5703125" style="1" customWidth="1"/>
    <col min="11005" max="11005" width="16.140625" style="1" customWidth="1"/>
    <col min="11006" max="11006" width="13.28515625" style="1" customWidth="1"/>
    <col min="11007" max="11007" width="15.28515625" style="1" customWidth="1"/>
    <col min="11008" max="11008" width="12.7109375" style="1" customWidth="1"/>
    <col min="11009" max="11011" width="18.5703125" style="1" bestFit="1" customWidth="1"/>
    <col min="11012" max="11012" width="9.7109375" style="1" bestFit="1" customWidth="1"/>
    <col min="11013" max="11013" width="9.140625" style="1"/>
    <col min="11014" max="11014" width="18.5703125" style="1" bestFit="1" customWidth="1"/>
    <col min="11015" max="11015" width="14" style="1" bestFit="1" customWidth="1"/>
    <col min="11016" max="11017" width="9.140625" style="1"/>
    <col min="11018" max="11018" width="18.5703125" style="1" bestFit="1" customWidth="1"/>
    <col min="11019" max="11257" width="9.140625" style="1"/>
    <col min="11258" max="11258" width="4.5703125" style="1" customWidth="1"/>
    <col min="11259" max="11259" width="5" style="1" customWidth="1"/>
    <col min="11260" max="11260" width="31.5703125" style="1" customWidth="1"/>
    <col min="11261" max="11261" width="16.140625" style="1" customWidth="1"/>
    <col min="11262" max="11262" width="13.28515625" style="1" customWidth="1"/>
    <col min="11263" max="11263" width="15.28515625" style="1" customWidth="1"/>
    <col min="11264" max="11264" width="12.7109375" style="1" customWidth="1"/>
    <col min="11265" max="11267" width="18.5703125" style="1" bestFit="1" customWidth="1"/>
    <col min="11268" max="11268" width="9.7109375" style="1" bestFit="1" customWidth="1"/>
    <col min="11269" max="11269" width="9.140625" style="1"/>
    <col min="11270" max="11270" width="18.5703125" style="1" bestFit="1" customWidth="1"/>
    <col min="11271" max="11271" width="14" style="1" bestFit="1" customWidth="1"/>
    <col min="11272" max="11273" width="9.140625" style="1"/>
    <col min="11274" max="11274" width="18.5703125" style="1" bestFit="1" customWidth="1"/>
    <col min="11275" max="11513" width="9.140625" style="1"/>
    <col min="11514" max="11514" width="4.5703125" style="1" customWidth="1"/>
    <col min="11515" max="11515" width="5" style="1" customWidth="1"/>
    <col min="11516" max="11516" width="31.5703125" style="1" customWidth="1"/>
    <col min="11517" max="11517" width="16.140625" style="1" customWidth="1"/>
    <col min="11518" max="11518" width="13.28515625" style="1" customWidth="1"/>
    <col min="11519" max="11519" width="15.28515625" style="1" customWidth="1"/>
    <col min="11520" max="11520" width="12.7109375" style="1" customWidth="1"/>
    <col min="11521" max="11523" width="18.5703125" style="1" bestFit="1" customWidth="1"/>
    <col min="11524" max="11524" width="9.7109375" style="1" bestFit="1" customWidth="1"/>
    <col min="11525" max="11525" width="9.140625" style="1"/>
    <col min="11526" max="11526" width="18.5703125" style="1" bestFit="1" customWidth="1"/>
    <col min="11527" max="11527" width="14" style="1" bestFit="1" customWidth="1"/>
    <col min="11528" max="11529" width="9.140625" style="1"/>
    <col min="11530" max="11530" width="18.5703125" style="1" bestFit="1" customWidth="1"/>
    <col min="11531" max="11769" width="9.140625" style="1"/>
    <col min="11770" max="11770" width="4.5703125" style="1" customWidth="1"/>
    <col min="11771" max="11771" width="5" style="1" customWidth="1"/>
    <col min="11772" max="11772" width="31.5703125" style="1" customWidth="1"/>
    <col min="11773" max="11773" width="16.140625" style="1" customWidth="1"/>
    <col min="11774" max="11774" width="13.28515625" style="1" customWidth="1"/>
    <col min="11775" max="11775" width="15.28515625" style="1" customWidth="1"/>
    <col min="11776" max="11776" width="12.7109375" style="1" customWidth="1"/>
    <col min="11777" max="11779" width="18.5703125" style="1" bestFit="1" customWidth="1"/>
    <col min="11780" max="11780" width="9.7109375" style="1" bestFit="1" customWidth="1"/>
    <col min="11781" max="11781" width="9.140625" style="1"/>
    <col min="11782" max="11782" width="18.5703125" style="1" bestFit="1" customWidth="1"/>
    <col min="11783" max="11783" width="14" style="1" bestFit="1" customWidth="1"/>
    <col min="11784" max="11785" width="9.140625" style="1"/>
    <col min="11786" max="11786" width="18.5703125" style="1" bestFit="1" customWidth="1"/>
    <col min="11787" max="12025" width="9.140625" style="1"/>
    <col min="12026" max="12026" width="4.5703125" style="1" customWidth="1"/>
    <col min="12027" max="12027" width="5" style="1" customWidth="1"/>
    <col min="12028" max="12028" width="31.5703125" style="1" customWidth="1"/>
    <col min="12029" max="12029" width="16.140625" style="1" customWidth="1"/>
    <col min="12030" max="12030" width="13.28515625" style="1" customWidth="1"/>
    <col min="12031" max="12031" width="15.28515625" style="1" customWidth="1"/>
    <col min="12032" max="12032" width="12.7109375" style="1" customWidth="1"/>
    <col min="12033" max="12035" width="18.5703125" style="1" bestFit="1" customWidth="1"/>
    <col min="12036" max="12036" width="9.7109375" style="1" bestFit="1" customWidth="1"/>
    <col min="12037" max="12037" width="9.140625" style="1"/>
    <col min="12038" max="12038" width="18.5703125" style="1" bestFit="1" customWidth="1"/>
    <col min="12039" max="12039" width="14" style="1" bestFit="1" customWidth="1"/>
    <col min="12040" max="12041" width="9.140625" style="1"/>
    <col min="12042" max="12042" width="18.5703125" style="1" bestFit="1" customWidth="1"/>
    <col min="12043" max="12281" width="9.140625" style="1"/>
    <col min="12282" max="12282" width="4.5703125" style="1" customWidth="1"/>
    <col min="12283" max="12283" width="5" style="1" customWidth="1"/>
    <col min="12284" max="12284" width="31.5703125" style="1" customWidth="1"/>
    <col min="12285" max="12285" width="16.140625" style="1" customWidth="1"/>
    <col min="12286" max="12286" width="13.28515625" style="1" customWidth="1"/>
    <col min="12287" max="12287" width="15.28515625" style="1" customWidth="1"/>
    <col min="12288" max="12288" width="12.7109375" style="1" customWidth="1"/>
    <col min="12289" max="12291" width="18.5703125" style="1" bestFit="1" customWidth="1"/>
    <col min="12292" max="12292" width="9.7109375" style="1" bestFit="1" customWidth="1"/>
    <col min="12293" max="12293" width="9.140625" style="1"/>
    <col min="12294" max="12294" width="18.5703125" style="1" bestFit="1" customWidth="1"/>
    <col min="12295" max="12295" width="14" style="1" bestFit="1" customWidth="1"/>
    <col min="12296" max="12297" width="9.140625" style="1"/>
    <col min="12298" max="12298" width="18.5703125" style="1" bestFit="1" customWidth="1"/>
    <col min="12299" max="12537" width="9.140625" style="1"/>
    <col min="12538" max="12538" width="4.5703125" style="1" customWidth="1"/>
    <col min="12539" max="12539" width="5" style="1" customWidth="1"/>
    <col min="12540" max="12540" width="31.5703125" style="1" customWidth="1"/>
    <col min="12541" max="12541" width="16.140625" style="1" customWidth="1"/>
    <col min="12542" max="12542" width="13.28515625" style="1" customWidth="1"/>
    <col min="12543" max="12543" width="15.28515625" style="1" customWidth="1"/>
    <col min="12544" max="12544" width="12.7109375" style="1" customWidth="1"/>
    <col min="12545" max="12547" width="18.5703125" style="1" bestFit="1" customWidth="1"/>
    <col min="12548" max="12548" width="9.7109375" style="1" bestFit="1" customWidth="1"/>
    <col min="12549" max="12549" width="9.140625" style="1"/>
    <col min="12550" max="12550" width="18.5703125" style="1" bestFit="1" customWidth="1"/>
    <col min="12551" max="12551" width="14" style="1" bestFit="1" customWidth="1"/>
    <col min="12552" max="12553" width="9.140625" style="1"/>
    <col min="12554" max="12554" width="18.5703125" style="1" bestFit="1" customWidth="1"/>
    <col min="12555" max="12793" width="9.140625" style="1"/>
    <col min="12794" max="12794" width="4.5703125" style="1" customWidth="1"/>
    <col min="12795" max="12795" width="5" style="1" customWidth="1"/>
    <col min="12796" max="12796" width="31.5703125" style="1" customWidth="1"/>
    <col min="12797" max="12797" width="16.140625" style="1" customWidth="1"/>
    <col min="12798" max="12798" width="13.28515625" style="1" customWidth="1"/>
    <col min="12799" max="12799" width="15.28515625" style="1" customWidth="1"/>
    <col min="12800" max="12800" width="12.7109375" style="1" customWidth="1"/>
    <col min="12801" max="12803" width="18.5703125" style="1" bestFit="1" customWidth="1"/>
    <col min="12804" max="12804" width="9.7109375" style="1" bestFit="1" customWidth="1"/>
    <col min="12805" max="12805" width="9.140625" style="1"/>
    <col min="12806" max="12806" width="18.5703125" style="1" bestFit="1" customWidth="1"/>
    <col min="12807" max="12807" width="14" style="1" bestFit="1" customWidth="1"/>
    <col min="12808" max="12809" width="9.140625" style="1"/>
    <col min="12810" max="12810" width="18.5703125" style="1" bestFit="1" customWidth="1"/>
    <col min="12811" max="13049" width="9.140625" style="1"/>
    <col min="13050" max="13050" width="4.5703125" style="1" customWidth="1"/>
    <col min="13051" max="13051" width="5" style="1" customWidth="1"/>
    <col min="13052" max="13052" width="31.5703125" style="1" customWidth="1"/>
    <col min="13053" max="13053" width="16.140625" style="1" customWidth="1"/>
    <col min="13054" max="13054" width="13.28515625" style="1" customWidth="1"/>
    <col min="13055" max="13055" width="15.28515625" style="1" customWidth="1"/>
    <col min="13056" max="13056" width="12.7109375" style="1" customWidth="1"/>
    <col min="13057" max="13059" width="18.5703125" style="1" bestFit="1" customWidth="1"/>
    <col min="13060" max="13060" width="9.7109375" style="1" bestFit="1" customWidth="1"/>
    <col min="13061" max="13061" width="9.140625" style="1"/>
    <col min="13062" max="13062" width="18.5703125" style="1" bestFit="1" customWidth="1"/>
    <col min="13063" max="13063" width="14" style="1" bestFit="1" customWidth="1"/>
    <col min="13064" max="13065" width="9.140625" style="1"/>
    <col min="13066" max="13066" width="18.5703125" style="1" bestFit="1" customWidth="1"/>
    <col min="13067" max="13305" width="9.140625" style="1"/>
    <col min="13306" max="13306" width="4.5703125" style="1" customWidth="1"/>
    <col min="13307" max="13307" width="5" style="1" customWidth="1"/>
    <col min="13308" max="13308" width="31.5703125" style="1" customWidth="1"/>
    <col min="13309" max="13309" width="16.140625" style="1" customWidth="1"/>
    <col min="13310" max="13310" width="13.28515625" style="1" customWidth="1"/>
    <col min="13311" max="13311" width="15.28515625" style="1" customWidth="1"/>
    <col min="13312" max="13312" width="12.7109375" style="1" customWidth="1"/>
    <col min="13313" max="13315" width="18.5703125" style="1" bestFit="1" customWidth="1"/>
    <col min="13316" max="13316" width="9.7109375" style="1" bestFit="1" customWidth="1"/>
    <col min="13317" max="13317" width="9.140625" style="1"/>
    <col min="13318" max="13318" width="18.5703125" style="1" bestFit="1" customWidth="1"/>
    <col min="13319" max="13319" width="14" style="1" bestFit="1" customWidth="1"/>
    <col min="13320" max="13321" width="9.140625" style="1"/>
    <col min="13322" max="13322" width="18.5703125" style="1" bestFit="1" customWidth="1"/>
    <col min="13323" max="13561" width="9.140625" style="1"/>
    <col min="13562" max="13562" width="4.5703125" style="1" customWidth="1"/>
    <col min="13563" max="13563" width="5" style="1" customWidth="1"/>
    <col min="13564" max="13564" width="31.5703125" style="1" customWidth="1"/>
    <col min="13565" max="13565" width="16.140625" style="1" customWidth="1"/>
    <col min="13566" max="13566" width="13.28515625" style="1" customWidth="1"/>
    <col min="13567" max="13567" width="15.28515625" style="1" customWidth="1"/>
    <col min="13568" max="13568" width="12.7109375" style="1" customWidth="1"/>
    <col min="13569" max="13571" width="18.5703125" style="1" bestFit="1" customWidth="1"/>
    <col min="13572" max="13572" width="9.7109375" style="1" bestFit="1" customWidth="1"/>
    <col min="13573" max="13573" width="9.140625" style="1"/>
    <col min="13574" max="13574" width="18.5703125" style="1" bestFit="1" customWidth="1"/>
    <col min="13575" max="13575" width="14" style="1" bestFit="1" customWidth="1"/>
    <col min="13576" max="13577" width="9.140625" style="1"/>
    <col min="13578" max="13578" width="18.5703125" style="1" bestFit="1" customWidth="1"/>
    <col min="13579" max="13817" width="9.140625" style="1"/>
    <col min="13818" max="13818" width="4.5703125" style="1" customWidth="1"/>
    <col min="13819" max="13819" width="5" style="1" customWidth="1"/>
    <col min="13820" max="13820" width="31.5703125" style="1" customWidth="1"/>
    <col min="13821" max="13821" width="16.140625" style="1" customWidth="1"/>
    <col min="13822" max="13822" width="13.28515625" style="1" customWidth="1"/>
    <col min="13823" max="13823" width="15.28515625" style="1" customWidth="1"/>
    <col min="13824" max="13824" width="12.7109375" style="1" customWidth="1"/>
    <col min="13825" max="13827" width="18.5703125" style="1" bestFit="1" customWidth="1"/>
    <col min="13828" max="13828" width="9.7109375" style="1" bestFit="1" customWidth="1"/>
    <col min="13829" max="13829" width="9.140625" style="1"/>
    <col min="13830" max="13830" width="18.5703125" style="1" bestFit="1" customWidth="1"/>
    <col min="13831" max="13831" width="14" style="1" bestFit="1" customWidth="1"/>
    <col min="13832" max="13833" width="9.140625" style="1"/>
    <col min="13834" max="13834" width="18.5703125" style="1" bestFit="1" customWidth="1"/>
    <col min="13835" max="14073" width="9.140625" style="1"/>
    <col min="14074" max="14074" width="4.5703125" style="1" customWidth="1"/>
    <col min="14075" max="14075" width="5" style="1" customWidth="1"/>
    <col min="14076" max="14076" width="31.5703125" style="1" customWidth="1"/>
    <col min="14077" max="14077" width="16.140625" style="1" customWidth="1"/>
    <col min="14078" max="14078" width="13.28515625" style="1" customWidth="1"/>
    <col min="14079" max="14079" width="15.28515625" style="1" customWidth="1"/>
    <col min="14080" max="14080" width="12.7109375" style="1" customWidth="1"/>
    <col min="14081" max="14083" width="18.5703125" style="1" bestFit="1" customWidth="1"/>
    <col min="14084" max="14084" width="9.7109375" style="1" bestFit="1" customWidth="1"/>
    <col min="14085" max="14085" width="9.140625" style="1"/>
    <col min="14086" max="14086" width="18.5703125" style="1" bestFit="1" customWidth="1"/>
    <col min="14087" max="14087" width="14" style="1" bestFit="1" customWidth="1"/>
    <col min="14088" max="14089" width="9.140625" style="1"/>
    <col min="14090" max="14090" width="18.5703125" style="1" bestFit="1" customWidth="1"/>
    <col min="14091" max="14329" width="9.140625" style="1"/>
    <col min="14330" max="14330" width="4.5703125" style="1" customWidth="1"/>
    <col min="14331" max="14331" width="5" style="1" customWidth="1"/>
    <col min="14332" max="14332" width="31.5703125" style="1" customWidth="1"/>
    <col min="14333" max="14333" width="16.140625" style="1" customWidth="1"/>
    <col min="14334" max="14334" width="13.28515625" style="1" customWidth="1"/>
    <col min="14335" max="14335" width="15.28515625" style="1" customWidth="1"/>
    <col min="14336" max="14336" width="12.7109375" style="1" customWidth="1"/>
    <col min="14337" max="14339" width="18.5703125" style="1" bestFit="1" customWidth="1"/>
    <col min="14340" max="14340" width="9.7109375" style="1" bestFit="1" customWidth="1"/>
    <col min="14341" max="14341" width="9.140625" style="1"/>
    <col min="14342" max="14342" width="18.5703125" style="1" bestFit="1" customWidth="1"/>
    <col min="14343" max="14343" width="14" style="1" bestFit="1" customWidth="1"/>
    <col min="14344" max="14345" width="9.140625" style="1"/>
    <col min="14346" max="14346" width="18.5703125" style="1" bestFit="1" customWidth="1"/>
    <col min="14347" max="14585" width="9.140625" style="1"/>
    <col min="14586" max="14586" width="4.5703125" style="1" customWidth="1"/>
    <col min="14587" max="14587" width="5" style="1" customWidth="1"/>
    <col min="14588" max="14588" width="31.5703125" style="1" customWidth="1"/>
    <col min="14589" max="14589" width="16.140625" style="1" customWidth="1"/>
    <col min="14590" max="14590" width="13.28515625" style="1" customWidth="1"/>
    <col min="14591" max="14591" width="15.28515625" style="1" customWidth="1"/>
    <col min="14592" max="14592" width="12.7109375" style="1" customWidth="1"/>
    <col min="14593" max="14595" width="18.5703125" style="1" bestFit="1" customWidth="1"/>
    <col min="14596" max="14596" width="9.7109375" style="1" bestFit="1" customWidth="1"/>
    <col min="14597" max="14597" width="9.140625" style="1"/>
    <col min="14598" max="14598" width="18.5703125" style="1" bestFit="1" customWidth="1"/>
    <col min="14599" max="14599" width="14" style="1" bestFit="1" customWidth="1"/>
    <col min="14600" max="14601" width="9.140625" style="1"/>
    <col min="14602" max="14602" width="18.5703125" style="1" bestFit="1" customWidth="1"/>
    <col min="14603" max="14841" width="9.140625" style="1"/>
    <col min="14842" max="14842" width="4.5703125" style="1" customWidth="1"/>
    <col min="14843" max="14843" width="5" style="1" customWidth="1"/>
    <col min="14844" max="14844" width="31.5703125" style="1" customWidth="1"/>
    <col min="14845" max="14845" width="16.140625" style="1" customWidth="1"/>
    <col min="14846" max="14846" width="13.28515625" style="1" customWidth="1"/>
    <col min="14847" max="14847" width="15.28515625" style="1" customWidth="1"/>
    <col min="14848" max="14848" width="12.7109375" style="1" customWidth="1"/>
    <col min="14849" max="14851" width="18.5703125" style="1" bestFit="1" customWidth="1"/>
    <col min="14852" max="14852" width="9.7109375" style="1" bestFit="1" customWidth="1"/>
    <col min="14853" max="14853" width="9.140625" style="1"/>
    <col min="14854" max="14854" width="18.5703125" style="1" bestFit="1" customWidth="1"/>
    <col min="14855" max="14855" width="14" style="1" bestFit="1" customWidth="1"/>
    <col min="14856" max="14857" width="9.140625" style="1"/>
    <col min="14858" max="14858" width="18.5703125" style="1" bestFit="1" customWidth="1"/>
    <col min="14859" max="15097" width="9.140625" style="1"/>
    <col min="15098" max="15098" width="4.5703125" style="1" customWidth="1"/>
    <col min="15099" max="15099" width="5" style="1" customWidth="1"/>
    <col min="15100" max="15100" width="31.5703125" style="1" customWidth="1"/>
    <col min="15101" max="15101" width="16.140625" style="1" customWidth="1"/>
    <col min="15102" max="15102" width="13.28515625" style="1" customWidth="1"/>
    <col min="15103" max="15103" width="15.28515625" style="1" customWidth="1"/>
    <col min="15104" max="15104" width="12.7109375" style="1" customWidth="1"/>
    <col min="15105" max="15107" width="18.5703125" style="1" bestFit="1" customWidth="1"/>
    <col min="15108" max="15108" width="9.7109375" style="1" bestFit="1" customWidth="1"/>
    <col min="15109" max="15109" width="9.140625" style="1"/>
    <col min="15110" max="15110" width="18.5703125" style="1" bestFit="1" customWidth="1"/>
    <col min="15111" max="15111" width="14" style="1" bestFit="1" customWidth="1"/>
    <col min="15112" max="15113" width="9.140625" style="1"/>
    <col min="15114" max="15114" width="18.5703125" style="1" bestFit="1" customWidth="1"/>
    <col min="15115" max="15353" width="9.140625" style="1"/>
    <col min="15354" max="15354" width="4.5703125" style="1" customWidth="1"/>
    <col min="15355" max="15355" width="5" style="1" customWidth="1"/>
    <col min="15356" max="15356" width="31.5703125" style="1" customWidth="1"/>
    <col min="15357" max="15357" width="16.140625" style="1" customWidth="1"/>
    <col min="15358" max="15358" width="13.28515625" style="1" customWidth="1"/>
    <col min="15359" max="15359" width="15.28515625" style="1" customWidth="1"/>
    <col min="15360" max="15360" width="12.7109375" style="1" customWidth="1"/>
    <col min="15361" max="15363" width="18.5703125" style="1" bestFit="1" customWidth="1"/>
    <col min="15364" max="15364" width="9.7109375" style="1" bestFit="1" customWidth="1"/>
    <col min="15365" max="15365" width="9.140625" style="1"/>
    <col min="15366" max="15366" width="18.5703125" style="1" bestFit="1" customWidth="1"/>
    <col min="15367" max="15367" width="14" style="1" bestFit="1" customWidth="1"/>
    <col min="15368" max="15369" width="9.140625" style="1"/>
    <col min="15370" max="15370" width="18.5703125" style="1" bestFit="1" customWidth="1"/>
    <col min="15371" max="15609" width="9.140625" style="1"/>
    <col min="15610" max="15610" width="4.5703125" style="1" customWidth="1"/>
    <col min="15611" max="15611" width="5" style="1" customWidth="1"/>
    <col min="15612" max="15612" width="31.5703125" style="1" customWidth="1"/>
    <col min="15613" max="15613" width="16.140625" style="1" customWidth="1"/>
    <col min="15614" max="15614" width="13.28515625" style="1" customWidth="1"/>
    <col min="15615" max="15615" width="15.28515625" style="1" customWidth="1"/>
    <col min="15616" max="15616" width="12.7109375" style="1" customWidth="1"/>
    <col min="15617" max="15619" width="18.5703125" style="1" bestFit="1" customWidth="1"/>
    <col min="15620" max="15620" width="9.7109375" style="1" bestFit="1" customWidth="1"/>
    <col min="15621" max="15621" width="9.140625" style="1"/>
    <col min="15622" max="15622" width="18.5703125" style="1" bestFit="1" customWidth="1"/>
    <col min="15623" max="15623" width="14" style="1" bestFit="1" customWidth="1"/>
    <col min="15624" max="15625" width="9.140625" style="1"/>
    <col min="15626" max="15626" width="18.5703125" style="1" bestFit="1" customWidth="1"/>
    <col min="15627" max="15865" width="9.140625" style="1"/>
    <col min="15866" max="15866" width="4.5703125" style="1" customWidth="1"/>
    <col min="15867" max="15867" width="5" style="1" customWidth="1"/>
    <col min="15868" max="15868" width="31.5703125" style="1" customWidth="1"/>
    <col min="15869" max="15869" width="16.140625" style="1" customWidth="1"/>
    <col min="15870" max="15870" width="13.28515625" style="1" customWidth="1"/>
    <col min="15871" max="15871" width="15.28515625" style="1" customWidth="1"/>
    <col min="15872" max="15872" width="12.7109375" style="1" customWidth="1"/>
    <col min="15873" max="15875" width="18.5703125" style="1" bestFit="1" customWidth="1"/>
    <col min="15876" max="15876" width="9.7109375" style="1" bestFit="1" customWidth="1"/>
    <col min="15877" max="15877" width="9.140625" style="1"/>
    <col min="15878" max="15878" width="18.5703125" style="1" bestFit="1" customWidth="1"/>
    <col min="15879" max="15879" width="14" style="1" bestFit="1" customWidth="1"/>
    <col min="15880" max="15881" width="9.140625" style="1"/>
    <col min="15882" max="15882" width="18.5703125" style="1" bestFit="1" customWidth="1"/>
    <col min="15883" max="16121" width="9.140625" style="1"/>
    <col min="16122" max="16122" width="4.5703125" style="1" customWidth="1"/>
    <col min="16123" max="16123" width="5" style="1" customWidth="1"/>
    <col min="16124" max="16124" width="31.5703125" style="1" customWidth="1"/>
    <col min="16125" max="16125" width="16.140625" style="1" customWidth="1"/>
    <col min="16126" max="16126" width="13.28515625" style="1" customWidth="1"/>
    <col min="16127" max="16127" width="15.28515625" style="1" customWidth="1"/>
    <col min="16128" max="16128" width="12.7109375" style="1" customWidth="1"/>
    <col min="16129" max="16131" width="18.5703125" style="1" bestFit="1" customWidth="1"/>
    <col min="16132" max="16132" width="9.7109375" style="1" bestFit="1" customWidth="1"/>
    <col min="16133" max="16133" width="9.140625" style="1"/>
    <col min="16134" max="16134" width="18.5703125" style="1" bestFit="1" customWidth="1"/>
    <col min="16135" max="16135" width="14" style="1" bestFit="1" customWidth="1"/>
    <col min="16136" max="16137" width="9.140625" style="1"/>
    <col min="16138" max="16138" width="18.5703125" style="1" bestFit="1" customWidth="1"/>
    <col min="16139" max="16384" width="9.140625" style="1"/>
  </cols>
  <sheetData>
    <row r="1" spans="1:6" x14ac:dyDescent="0.2">
      <c r="C1" s="1" t="s">
        <v>64</v>
      </c>
    </row>
    <row r="3" spans="1:6" ht="13.5" thickBot="1" x14ac:dyDescent="0.25">
      <c r="B3" s="102" t="s">
        <v>65</v>
      </c>
      <c r="C3" s="102"/>
      <c r="D3" s="102"/>
      <c r="E3" s="102"/>
      <c r="F3" s="102"/>
    </row>
    <row r="4" spans="1:6" ht="13.5" hidden="1" customHeight="1" thickBot="1" x14ac:dyDescent="0.25"/>
    <row r="5" spans="1:6" ht="23.25" customHeight="1" thickTop="1" x14ac:dyDescent="0.2">
      <c r="A5" s="103" t="s">
        <v>0</v>
      </c>
      <c r="B5" s="104"/>
      <c r="C5" s="104" t="s">
        <v>1</v>
      </c>
      <c r="D5" s="104" t="s">
        <v>2</v>
      </c>
      <c r="E5" s="104"/>
      <c r="F5" s="107"/>
    </row>
    <row r="6" spans="1:6" ht="39" thickBot="1" x14ac:dyDescent="0.25">
      <c r="A6" s="105"/>
      <c r="B6" s="106"/>
      <c r="C6" s="106"/>
      <c r="D6" s="2" t="s">
        <v>3</v>
      </c>
      <c r="E6" s="2" t="s">
        <v>4</v>
      </c>
      <c r="F6" s="3" t="s">
        <v>5</v>
      </c>
    </row>
    <row r="7" spans="1:6" ht="28.5" customHeight="1" thickTop="1" thickBot="1" x14ac:dyDescent="0.25">
      <c r="A7" s="108" t="s">
        <v>6</v>
      </c>
      <c r="B7" s="109"/>
      <c r="C7" s="109"/>
      <c r="D7" s="109"/>
      <c r="E7" s="109"/>
      <c r="F7" s="110"/>
    </row>
    <row r="8" spans="1:6" s="10" customFormat="1" ht="26.25" thickTop="1" x14ac:dyDescent="0.2">
      <c r="A8" s="4">
        <v>31</v>
      </c>
      <c r="B8" s="5"/>
      <c r="C8" s="6" t="s">
        <v>7</v>
      </c>
      <c r="D8" s="7">
        <f>SUM(D9)</f>
        <v>0</v>
      </c>
      <c r="E8" s="8">
        <f>SUM(E9)</f>
        <v>0</v>
      </c>
      <c r="F8" s="9">
        <f t="shared" ref="F8:F32" si="0">SUM(D8:E8)</f>
        <v>0</v>
      </c>
    </row>
    <row r="9" spans="1:6" ht="25.5" x14ac:dyDescent="0.2">
      <c r="A9" s="11"/>
      <c r="B9" s="12">
        <v>311</v>
      </c>
      <c r="C9" s="13" t="s">
        <v>7</v>
      </c>
      <c r="D9" s="14"/>
      <c r="E9" s="15"/>
      <c r="F9" s="16">
        <f t="shared" si="0"/>
        <v>0</v>
      </c>
    </row>
    <row r="10" spans="1:6" s="10" customFormat="1" ht="25.5" x14ac:dyDescent="0.2">
      <c r="A10" s="17">
        <v>32</v>
      </c>
      <c r="B10" s="18"/>
      <c r="C10" s="19" t="s">
        <v>8</v>
      </c>
      <c r="D10" s="20">
        <f>SUM(D11)</f>
        <v>0</v>
      </c>
      <c r="E10" s="21">
        <f>SUM(E11)</f>
        <v>0</v>
      </c>
      <c r="F10" s="22">
        <f t="shared" si="0"/>
        <v>0</v>
      </c>
    </row>
    <row r="11" spans="1:6" ht="25.5" x14ac:dyDescent="0.2">
      <c r="A11" s="11"/>
      <c r="B11" s="12">
        <v>321</v>
      </c>
      <c r="C11" s="13" t="s">
        <v>8</v>
      </c>
      <c r="D11" s="14"/>
      <c r="E11" s="15"/>
      <c r="F11" s="16">
        <f t="shared" si="0"/>
        <v>0</v>
      </c>
    </row>
    <row r="12" spans="1:6" s="10" customFormat="1" x14ac:dyDescent="0.2">
      <c r="A12" s="17">
        <v>33</v>
      </c>
      <c r="B12" s="18"/>
      <c r="C12" s="19" t="s">
        <v>9</v>
      </c>
      <c r="D12" s="20">
        <f>SUM(D13)</f>
        <v>0</v>
      </c>
      <c r="E12" s="21">
        <f>SUM(E13)</f>
        <v>0</v>
      </c>
      <c r="F12" s="22">
        <f t="shared" si="0"/>
        <v>0</v>
      </c>
    </row>
    <row r="13" spans="1:6" x14ac:dyDescent="0.2">
      <c r="A13" s="11"/>
      <c r="B13" s="12">
        <v>331</v>
      </c>
      <c r="C13" s="13" t="s">
        <v>9</v>
      </c>
      <c r="D13" s="14"/>
      <c r="E13" s="15"/>
      <c r="F13" s="16">
        <f t="shared" si="0"/>
        <v>0</v>
      </c>
    </row>
    <row r="14" spans="1:6" s="10" customFormat="1" x14ac:dyDescent="0.2">
      <c r="A14" s="17">
        <v>34</v>
      </c>
      <c r="B14" s="18"/>
      <c r="C14" s="19" t="s">
        <v>10</v>
      </c>
      <c r="D14" s="23">
        <f>SUM(D15:D16)</f>
        <v>14.38</v>
      </c>
      <c r="E14" s="24">
        <f>SUM(E15:E16)</f>
        <v>14.4</v>
      </c>
      <c r="F14" s="25">
        <f>D14-E14</f>
        <v>-1.9999999999999574E-2</v>
      </c>
    </row>
    <row r="15" spans="1:6" x14ac:dyDescent="0.2">
      <c r="A15" s="11"/>
      <c r="B15" s="12">
        <v>341</v>
      </c>
      <c r="C15" s="13" t="s">
        <v>11</v>
      </c>
      <c r="D15" s="26">
        <v>14.38</v>
      </c>
      <c r="E15" s="27">
        <f>14.38+0.02</f>
        <v>14.4</v>
      </c>
      <c r="F15" s="28">
        <f>D15-E15</f>
        <v>-1.9999999999999574E-2</v>
      </c>
    </row>
    <row r="16" spans="1:6" x14ac:dyDescent="0.2">
      <c r="A16" s="11"/>
      <c r="B16" s="12">
        <v>342</v>
      </c>
      <c r="C16" s="13" t="s">
        <v>12</v>
      </c>
      <c r="D16" s="26"/>
      <c r="E16" s="27"/>
      <c r="F16" s="28">
        <f t="shared" si="0"/>
        <v>0</v>
      </c>
    </row>
    <row r="17" spans="1:8" s="10" customFormat="1" x14ac:dyDescent="0.2">
      <c r="A17" s="17">
        <v>35</v>
      </c>
      <c r="B17" s="18"/>
      <c r="C17" s="19" t="s">
        <v>13</v>
      </c>
      <c r="D17" s="23">
        <f>SUM(D18:D25)</f>
        <v>1456561.691734687</v>
      </c>
      <c r="E17" s="24">
        <f>SUM(E18:E25)</f>
        <v>1448561.7</v>
      </c>
      <c r="F17" s="25">
        <f>D17-E17</f>
        <v>7999.9917346870061</v>
      </c>
    </row>
    <row r="18" spans="1:8" x14ac:dyDescent="0.2">
      <c r="A18" s="11"/>
      <c r="B18" s="12">
        <v>351</v>
      </c>
      <c r="C18" s="13" t="s">
        <v>14</v>
      </c>
      <c r="D18" s="26">
        <v>26546</v>
      </c>
      <c r="E18" s="27">
        <v>26546</v>
      </c>
      <c r="F18" s="28">
        <f>D18-E18</f>
        <v>0</v>
      </c>
      <c r="H18" s="29"/>
    </row>
    <row r="19" spans="1:8" ht="25.5" hidden="1" x14ac:dyDescent="0.2">
      <c r="A19" s="11"/>
      <c r="B19" s="12">
        <v>352</v>
      </c>
      <c r="C19" s="13" t="s">
        <v>15</v>
      </c>
      <c r="D19" s="26"/>
      <c r="E19" s="27"/>
      <c r="F19" s="28">
        <f>D19-E19</f>
        <v>0</v>
      </c>
    </row>
    <row r="20" spans="1:8" ht="25.5" x14ac:dyDescent="0.2">
      <c r="A20" s="11"/>
      <c r="B20" s="12">
        <v>352</v>
      </c>
      <c r="C20" s="13" t="s">
        <v>15</v>
      </c>
      <c r="D20" s="30">
        <v>1389848.9331249585</v>
      </c>
      <c r="E20" s="27">
        <f>1049503.14+221380.88+110964.91</f>
        <v>1381848.93</v>
      </c>
      <c r="F20" s="28">
        <f>D20-E20</f>
        <v>8000.0031249586027</v>
      </c>
    </row>
    <row r="21" spans="1:8" x14ac:dyDescent="0.2">
      <c r="A21" s="11"/>
      <c r="B21" s="12">
        <v>352</v>
      </c>
      <c r="C21" s="13" t="s">
        <v>16</v>
      </c>
      <c r="D21" s="30"/>
      <c r="E21" s="27"/>
      <c r="F21" s="28"/>
    </row>
    <row r="22" spans="1:8" x14ac:dyDescent="0.2">
      <c r="A22" s="11"/>
      <c r="B22" s="12">
        <v>352</v>
      </c>
      <c r="C22" s="13" t="s">
        <v>17</v>
      </c>
      <c r="D22" s="30">
        <v>39936.608609728573</v>
      </c>
      <c r="E22" s="27">
        <f>112.39+39824.23</f>
        <v>39936.620000000003</v>
      </c>
      <c r="F22" s="28">
        <f>D22-E22</f>
        <v>-1.1390271429263521E-2</v>
      </c>
      <c r="H22" s="29"/>
    </row>
    <row r="23" spans="1:8" hidden="1" x14ac:dyDescent="0.2">
      <c r="A23" s="11"/>
      <c r="B23" s="12">
        <v>354</v>
      </c>
      <c r="C23" s="13" t="s">
        <v>18</v>
      </c>
      <c r="D23" s="26"/>
      <c r="E23" s="27"/>
      <c r="F23" s="28">
        <f t="shared" si="0"/>
        <v>0</v>
      </c>
    </row>
    <row r="24" spans="1:8" hidden="1" x14ac:dyDescent="0.2">
      <c r="A24" s="11"/>
      <c r="B24" s="12">
        <v>355</v>
      </c>
      <c r="C24" s="13" t="s">
        <v>19</v>
      </c>
      <c r="D24" s="26"/>
      <c r="E24" s="27"/>
      <c r="F24" s="28">
        <f t="shared" si="0"/>
        <v>0</v>
      </c>
    </row>
    <row r="25" spans="1:8" x14ac:dyDescent="0.2">
      <c r="A25" s="11"/>
      <c r="B25" s="12">
        <v>353</v>
      </c>
      <c r="C25" s="13" t="s">
        <v>20</v>
      </c>
      <c r="D25" s="26">
        <v>230.15</v>
      </c>
      <c r="E25" s="27">
        <v>230.15</v>
      </c>
      <c r="F25" s="28"/>
    </row>
    <row r="26" spans="1:8" s="10" customFormat="1" x14ac:dyDescent="0.2">
      <c r="A26" s="17">
        <v>36</v>
      </c>
      <c r="B26" s="18"/>
      <c r="C26" s="19" t="s">
        <v>21</v>
      </c>
      <c r="D26" s="23">
        <f>SUM(D27:D30)</f>
        <v>74.87</v>
      </c>
      <c r="E26" s="24">
        <f>SUM(E27:E30)</f>
        <v>74.87</v>
      </c>
      <c r="F26" s="25">
        <f>D26-E26</f>
        <v>0</v>
      </c>
    </row>
    <row r="27" spans="1:8" ht="25.5" hidden="1" x14ac:dyDescent="0.2">
      <c r="A27" s="11"/>
      <c r="B27" s="12">
        <v>361</v>
      </c>
      <c r="C27" s="13" t="s">
        <v>22</v>
      </c>
      <c r="D27" s="26"/>
      <c r="E27" s="27"/>
      <c r="F27" s="28">
        <f t="shared" si="0"/>
        <v>0</v>
      </c>
    </row>
    <row r="28" spans="1:8" x14ac:dyDescent="0.2">
      <c r="A28" s="11"/>
      <c r="B28" s="12">
        <v>361</v>
      </c>
      <c r="C28" s="13" t="s">
        <v>23</v>
      </c>
      <c r="D28" s="26">
        <v>74.87</v>
      </c>
      <c r="E28" s="27">
        <v>74.87</v>
      </c>
      <c r="F28" s="28">
        <f>D28-E28</f>
        <v>0</v>
      </c>
    </row>
    <row r="29" spans="1:8" hidden="1" x14ac:dyDescent="0.2">
      <c r="A29" s="11"/>
      <c r="B29" s="12">
        <v>363</v>
      </c>
      <c r="C29" s="13" t="s">
        <v>24</v>
      </c>
      <c r="D29" s="26"/>
      <c r="E29" s="27"/>
      <c r="F29" s="28">
        <f t="shared" si="0"/>
        <v>0</v>
      </c>
    </row>
    <row r="30" spans="1:8" x14ac:dyDescent="0.2">
      <c r="A30" s="11"/>
      <c r="B30" s="12">
        <v>363</v>
      </c>
      <c r="C30" s="13" t="s">
        <v>24</v>
      </c>
      <c r="D30" s="26">
        <v>0</v>
      </c>
      <c r="E30" s="27">
        <v>0</v>
      </c>
      <c r="F30" s="28">
        <f>D30-E30</f>
        <v>0</v>
      </c>
    </row>
    <row r="31" spans="1:8" s="10" customFormat="1" ht="25.5" x14ac:dyDescent="0.2">
      <c r="A31" s="17">
        <v>37</v>
      </c>
      <c r="B31" s="18"/>
      <c r="C31" s="19" t="s">
        <v>25</v>
      </c>
      <c r="D31" s="23">
        <f>SUM(D32)</f>
        <v>0</v>
      </c>
      <c r="E31" s="24">
        <f>SUM(E32)</f>
        <v>0</v>
      </c>
      <c r="F31" s="25">
        <f>D31-E31</f>
        <v>0</v>
      </c>
    </row>
    <row r="32" spans="1:8" ht="26.25" thickBot="1" x14ac:dyDescent="0.25">
      <c r="A32" s="31"/>
      <c r="B32" s="32">
        <v>371</v>
      </c>
      <c r="C32" s="33" t="s">
        <v>25</v>
      </c>
      <c r="D32" s="34"/>
      <c r="E32" s="35"/>
      <c r="F32" s="36">
        <f t="shared" si="0"/>
        <v>0</v>
      </c>
      <c r="G32" s="37"/>
    </row>
    <row r="33" spans="1:10" ht="26.25" customHeight="1" thickTop="1" thickBot="1" x14ac:dyDescent="0.25">
      <c r="A33" s="85" t="s">
        <v>26</v>
      </c>
      <c r="B33" s="86"/>
      <c r="C33" s="86"/>
      <c r="D33" s="38">
        <v>1456650.9456984536</v>
      </c>
      <c r="E33" s="38">
        <f>SUM(E31,E26,E17,E14,E12,E10,E8)</f>
        <v>1448650.97</v>
      </c>
      <c r="F33" s="38">
        <f>D33-E33</f>
        <v>7999.975698453607</v>
      </c>
      <c r="G33" s="37"/>
      <c r="H33" s="29"/>
      <c r="I33" s="29"/>
    </row>
    <row r="34" spans="1:10" ht="26.25" customHeight="1" thickTop="1" thickBot="1" x14ac:dyDescent="0.25">
      <c r="A34" s="83" t="s">
        <v>27</v>
      </c>
      <c r="B34" s="84"/>
      <c r="C34" s="84"/>
      <c r="D34" s="39">
        <v>44978.45</v>
      </c>
      <c r="E34" s="39">
        <v>0</v>
      </c>
      <c r="F34" s="28"/>
      <c r="I34" s="29"/>
    </row>
    <row r="35" spans="1:10" ht="26.25" customHeight="1" thickTop="1" thickBot="1" x14ac:dyDescent="0.25">
      <c r="A35" s="85" t="s">
        <v>28</v>
      </c>
      <c r="B35" s="86"/>
      <c r="C35" s="86"/>
      <c r="D35" s="38">
        <f>SUM(D33:D34)</f>
        <v>1501629.3956984535</v>
      </c>
      <c r="E35" s="40">
        <f>SUM(E33:E34)</f>
        <v>1448650.97</v>
      </c>
      <c r="F35" s="40">
        <f>SUM(F33:F34)</f>
        <v>7999.975698453607</v>
      </c>
      <c r="I35" s="29"/>
    </row>
    <row r="36" spans="1:10" ht="16.5" customHeight="1" thickTop="1" thickBot="1" x14ac:dyDescent="0.25">
      <c r="A36" s="41"/>
      <c r="B36" s="41"/>
      <c r="C36" s="41"/>
      <c r="D36" s="42"/>
      <c r="E36" s="42"/>
      <c r="F36" s="42"/>
    </row>
    <row r="37" spans="1:10" ht="30" customHeight="1" thickTop="1" thickBot="1" x14ac:dyDescent="0.25">
      <c r="A37" s="87" t="s">
        <v>29</v>
      </c>
      <c r="B37" s="88"/>
      <c r="C37" s="88"/>
      <c r="D37" s="88"/>
      <c r="E37" s="88"/>
      <c r="F37" s="89"/>
    </row>
    <row r="38" spans="1:10" s="10" customFormat="1" ht="13.5" thickTop="1" x14ac:dyDescent="0.2">
      <c r="A38" s="43">
        <v>41</v>
      </c>
      <c r="B38" s="44"/>
      <c r="C38" s="45" t="s">
        <v>30</v>
      </c>
      <c r="D38" s="46">
        <f>SUM(D39:D41)</f>
        <v>709372.06</v>
      </c>
      <c r="E38" s="47">
        <f>SUM(E39:E41)</f>
        <v>709494.15</v>
      </c>
      <c r="F38" s="48">
        <f>D38-E38</f>
        <v>-122.0899999999674</v>
      </c>
    </row>
    <row r="39" spans="1:10" x14ac:dyDescent="0.2">
      <c r="A39" s="49"/>
      <c r="B39" s="50">
        <v>411</v>
      </c>
      <c r="C39" s="51" t="s">
        <v>31</v>
      </c>
      <c r="D39" s="52">
        <v>584605.93000000005</v>
      </c>
      <c r="E39" s="53">
        <v>584710.75</v>
      </c>
      <c r="F39" s="28">
        <f>D39-E39</f>
        <v>-104.81999999994878</v>
      </c>
      <c r="H39" s="54"/>
      <c r="I39" s="54"/>
    </row>
    <row r="40" spans="1:10" x14ac:dyDescent="0.2">
      <c r="A40" s="49"/>
      <c r="B40" s="50">
        <v>412</v>
      </c>
      <c r="C40" s="51" t="s">
        <v>32</v>
      </c>
      <c r="D40" s="52">
        <v>28306.11</v>
      </c>
      <c r="E40" s="53">
        <v>28306.11</v>
      </c>
      <c r="F40" s="28">
        <f>D40-E40</f>
        <v>0</v>
      </c>
    </row>
    <row r="41" spans="1:10" x14ac:dyDescent="0.2">
      <c r="A41" s="49"/>
      <c r="B41" s="50">
        <v>413</v>
      </c>
      <c r="C41" s="51" t="s">
        <v>33</v>
      </c>
      <c r="D41" s="52">
        <v>96460.02</v>
      </c>
      <c r="E41" s="53">
        <v>96477.29</v>
      </c>
      <c r="F41" s="28">
        <f>D41-E41</f>
        <v>-17.269999999989523</v>
      </c>
    </row>
    <row r="42" spans="1:10" s="10" customFormat="1" x14ac:dyDescent="0.2">
      <c r="A42" s="55">
        <v>42</v>
      </c>
      <c r="B42" s="56"/>
      <c r="C42" s="57" t="s">
        <v>34</v>
      </c>
      <c r="D42" s="58">
        <f>SUM(D43:D51)</f>
        <v>754647.71</v>
      </c>
      <c r="E42" s="59">
        <f>SUM(E43:E51)</f>
        <v>747048.17999999993</v>
      </c>
      <c r="F42" s="48">
        <f>D42-E42</f>
        <v>7599.5300000000279</v>
      </c>
    </row>
    <row r="43" spans="1:10" hidden="1" x14ac:dyDescent="0.2">
      <c r="A43" s="49"/>
      <c r="B43" s="50">
        <v>421</v>
      </c>
      <c r="C43" s="51" t="s">
        <v>35</v>
      </c>
      <c r="D43" s="52"/>
      <c r="E43" s="53"/>
      <c r="F43" s="60">
        <f>SUM(D43:E43)</f>
        <v>0</v>
      </c>
    </row>
    <row r="44" spans="1:10" x14ac:dyDescent="0.2">
      <c r="A44" s="49"/>
      <c r="B44" s="50">
        <v>421</v>
      </c>
      <c r="C44" s="51" t="s">
        <v>35</v>
      </c>
      <c r="D44" s="52">
        <v>18845.53</v>
      </c>
      <c r="E44" s="53">
        <f>13464.09+4784.2+286</f>
        <v>18534.29</v>
      </c>
      <c r="F44" s="28">
        <f t="shared" ref="F44:F51" si="1">D44-E44</f>
        <v>311.23999999999796</v>
      </c>
      <c r="H44" s="29"/>
      <c r="J44" s="29"/>
    </row>
    <row r="45" spans="1:10" ht="38.25" x14ac:dyDescent="0.2">
      <c r="A45" s="49"/>
      <c r="B45" s="50">
        <v>422</v>
      </c>
      <c r="C45" s="51" t="s">
        <v>36</v>
      </c>
      <c r="D45" s="52">
        <v>7127.95</v>
      </c>
      <c r="E45" s="53">
        <f>6502.24+628.15</f>
        <v>7130.3899999999994</v>
      </c>
      <c r="F45" s="28">
        <f t="shared" si="1"/>
        <v>-2.4399999999995998</v>
      </c>
    </row>
    <row r="46" spans="1:10" hidden="1" x14ac:dyDescent="0.2">
      <c r="A46" s="49"/>
      <c r="B46" s="50">
        <v>423</v>
      </c>
      <c r="C46" s="51" t="s">
        <v>37</v>
      </c>
      <c r="D46" s="52"/>
      <c r="E46" s="53"/>
      <c r="F46" s="28">
        <f t="shared" si="1"/>
        <v>0</v>
      </c>
    </row>
    <row r="47" spans="1:10" ht="25.5" x14ac:dyDescent="0.2">
      <c r="A47" s="49"/>
      <c r="B47" s="50">
        <v>424</v>
      </c>
      <c r="C47" s="51" t="s">
        <v>38</v>
      </c>
      <c r="D47" s="52">
        <v>246714.15</v>
      </c>
      <c r="E47" s="53">
        <f>182221.78+54244.43</f>
        <v>236466.21</v>
      </c>
      <c r="F47" s="28">
        <f t="shared" si="1"/>
        <v>10247.940000000002</v>
      </c>
    </row>
    <row r="48" spans="1:10" x14ac:dyDescent="0.2">
      <c r="A48" s="49"/>
      <c r="B48" s="50">
        <v>425</v>
      </c>
      <c r="C48" s="51" t="s">
        <v>39</v>
      </c>
      <c r="D48" s="52">
        <v>456236.61</v>
      </c>
      <c r="E48" s="53">
        <v>458043.59</v>
      </c>
      <c r="F48" s="28">
        <f t="shared" si="1"/>
        <v>-1806.9800000000396</v>
      </c>
    </row>
    <row r="49" spans="1:8" x14ac:dyDescent="0.2">
      <c r="A49" s="49"/>
      <c r="B49" s="50">
        <v>426</v>
      </c>
      <c r="C49" s="51" t="s">
        <v>40</v>
      </c>
      <c r="D49" s="52">
        <v>9828.1</v>
      </c>
      <c r="E49" s="53">
        <v>10978.33</v>
      </c>
      <c r="F49" s="28">
        <f t="shared" si="1"/>
        <v>-1150.2299999999996</v>
      </c>
    </row>
    <row r="50" spans="1:8" ht="25.5" hidden="1" x14ac:dyDescent="0.2">
      <c r="A50" s="49"/>
      <c r="B50" s="50">
        <v>429</v>
      </c>
      <c r="C50" s="51" t="s">
        <v>41</v>
      </c>
      <c r="D50" s="52">
        <v>0</v>
      </c>
      <c r="E50" s="53"/>
      <c r="F50" s="28">
        <f t="shared" si="1"/>
        <v>0</v>
      </c>
    </row>
    <row r="51" spans="1:8" x14ac:dyDescent="0.2">
      <c r="A51" s="49"/>
      <c r="B51" s="50">
        <v>429</v>
      </c>
      <c r="C51" s="51" t="s">
        <v>42</v>
      </c>
      <c r="D51" s="52">
        <v>15895.37</v>
      </c>
      <c r="E51" s="53">
        <v>15895.37</v>
      </c>
      <c r="F51" s="28">
        <f t="shared" si="1"/>
        <v>0</v>
      </c>
    </row>
    <row r="52" spans="1:8" s="10" customFormat="1" x14ac:dyDescent="0.2">
      <c r="A52" s="55">
        <v>43</v>
      </c>
      <c r="B52" s="56"/>
      <c r="C52" s="57" t="s">
        <v>43</v>
      </c>
      <c r="D52" s="58">
        <f>SUM(D53)</f>
        <v>13585.14</v>
      </c>
      <c r="E52" s="59">
        <f>SUM(E53)</f>
        <v>14484.91</v>
      </c>
      <c r="F52" s="48">
        <f>D52-E52</f>
        <v>-899.77000000000044</v>
      </c>
    </row>
    <row r="53" spans="1:8" x14ac:dyDescent="0.2">
      <c r="A53" s="49"/>
      <c r="B53" s="50">
        <v>431</v>
      </c>
      <c r="C53" s="51" t="s">
        <v>44</v>
      </c>
      <c r="D53" s="52">
        <v>13585.14</v>
      </c>
      <c r="E53" s="53">
        <v>14484.91</v>
      </c>
      <c r="F53" s="28">
        <f>D53-E53</f>
        <v>-899.77000000000044</v>
      </c>
    </row>
    <row r="54" spans="1:8" s="10" customFormat="1" x14ac:dyDescent="0.2">
      <c r="A54" s="55">
        <v>44</v>
      </c>
      <c r="B54" s="56"/>
      <c r="C54" s="57" t="s">
        <v>45</v>
      </c>
      <c r="D54" s="58">
        <f>SUM(D55:D57)</f>
        <v>1990.8421262193906</v>
      </c>
      <c r="E54" s="59">
        <f>SUM(E55:E57)</f>
        <v>2012.41</v>
      </c>
      <c r="F54" s="48">
        <f>D54-E54</f>
        <v>-21.567873780609489</v>
      </c>
    </row>
    <row r="55" spans="1:8" hidden="1" x14ac:dyDescent="0.2">
      <c r="A55" s="49"/>
      <c r="B55" s="50">
        <v>441</v>
      </c>
      <c r="C55" s="51" t="s">
        <v>46</v>
      </c>
      <c r="D55" s="52"/>
      <c r="E55" s="53"/>
      <c r="F55" s="60">
        <f>SUM(D55:E55)</f>
        <v>0</v>
      </c>
    </row>
    <row r="56" spans="1:8" hidden="1" x14ac:dyDescent="0.2">
      <c r="A56" s="49"/>
      <c r="B56" s="50">
        <v>442</v>
      </c>
      <c r="C56" s="51" t="s">
        <v>47</v>
      </c>
      <c r="D56" s="52"/>
      <c r="E56" s="53"/>
      <c r="F56" s="60">
        <f>SUM(D56:E56)</f>
        <v>0</v>
      </c>
    </row>
    <row r="57" spans="1:8" x14ac:dyDescent="0.2">
      <c r="A57" s="49"/>
      <c r="B57" s="50">
        <v>443</v>
      </c>
      <c r="C57" s="51" t="s">
        <v>48</v>
      </c>
      <c r="D57" s="52">
        <f>15000/7.5345</f>
        <v>1990.8421262193906</v>
      </c>
      <c r="E57" s="53">
        <v>2012.41</v>
      </c>
      <c r="F57" s="28">
        <f>D57-E57</f>
        <v>-21.567873780609489</v>
      </c>
      <c r="H57" s="29"/>
    </row>
    <row r="58" spans="1:8" s="10" customFormat="1" x14ac:dyDescent="0.2">
      <c r="A58" s="55">
        <v>45</v>
      </c>
      <c r="B58" s="56"/>
      <c r="C58" s="57" t="s">
        <v>49</v>
      </c>
      <c r="D58" s="58">
        <f>D59+D60</f>
        <v>0</v>
      </c>
      <c r="E58" s="59">
        <f>E59+E60</f>
        <v>0</v>
      </c>
      <c r="F58" s="48">
        <f>D58-E58</f>
        <v>0</v>
      </c>
    </row>
    <row r="59" spans="1:8" s="10" customFormat="1" x14ac:dyDescent="0.2">
      <c r="A59" s="61"/>
      <c r="B59" s="50">
        <v>451</v>
      </c>
      <c r="C59" s="51" t="s">
        <v>50</v>
      </c>
      <c r="D59" s="52">
        <v>0</v>
      </c>
      <c r="E59" s="53">
        <v>0</v>
      </c>
      <c r="F59" s="28">
        <f>D59-E59</f>
        <v>0</v>
      </c>
    </row>
    <row r="60" spans="1:8" ht="13.5" thickBot="1" x14ac:dyDescent="0.25">
      <c r="A60" s="49"/>
      <c r="B60" s="50">
        <v>452</v>
      </c>
      <c r="C60" s="51" t="s">
        <v>51</v>
      </c>
      <c r="D60" s="52">
        <v>0</v>
      </c>
      <c r="E60" s="53">
        <v>0</v>
      </c>
      <c r="F60" s="28">
        <f>D60-E60</f>
        <v>0</v>
      </c>
    </row>
    <row r="61" spans="1:8" ht="13.5" hidden="1" thickBot="1" x14ac:dyDescent="0.25">
      <c r="A61" s="49"/>
      <c r="B61" s="50">
        <v>452</v>
      </c>
      <c r="C61" s="51" t="s">
        <v>51</v>
      </c>
      <c r="D61" s="52"/>
      <c r="E61" s="53"/>
      <c r="F61" s="60">
        <f t="shared" ref="F61:F66" si="2">SUM(D61:E61)</f>
        <v>0</v>
      </c>
    </row>
    <row r="62" spans="1:8" s="10" customFormat="1" ht="13.5" hidden="1" thickBot="1" x14ac:dyDescent="0.25">
      <c r="A62" s="55">
        <v>46</v>
      </c>
      <c r="B62" s="56"/>
      <c r="C62" s="57" t="s">
        <v>52</v>
      </c>
      <c r="D62" s="58">
        <f>SUM(D63:D64)</f>
        <v>0</v>
      </c>
      <c r="E62" s="59">
        <f>SUM(E63:E64)</f>
        <v>0</v>
      </c>
      <c r="F62" s="48">
        <f t="shared" si="2"/>
        <v>0</v>
      </c>
    </row>
    <row r="63" spans="1:8" ht="13.5" hidden="1" thickBot="1" x14ac:dyDescent="0.25">
      <c r="A63" s="49"/>
      <c r="B63" s="50">
        <v>461</v>
      </c>
      <c r="C63" s="51" t="s">
        <v>53</v>
      </c>
      <c r="D63" s="52"/>
      <c r="E63" s="53"/>
      <c r="F63" s="60">
        <f t="shared" si="2"/>
        <v>0</v>
      </c>
    </row>
    <row r="64" spans="1:8" ht="13.5" hidden="1" thickBot="1" x14ac:dyDescent="0.25">
      <c r="A64" s="49"/>
      <c r="B64" s="50">
        <v>462</v>
      </c>
      <c r="C64" s="51" t="s">
        <v>54</v>
      </c>
      <c r="D64" s="52"/>
      <c r="E64" s="53"/>
      <c r="F64" s="60">
        <f t="shared" si="2"/>
        <v>0</v>
      </c>
    </row>
    <row r="65" spans="1:8" s="10" customFormat="1" ht="26.25" hidden="1" thickBot="1" x14ac:dyDescent="0.25">
      <c r="A65" s="55">
        <v>47</v>
      </c>
      <c r="B65" s="56"/>
      <c r="C65" s="57" t="s">
        <v>55</v>
      </c>
      <c r="D65" s="58">
        <f>SUM(D66)</f>
        <v>0</v>
      </c>
      <c r="E65" s="59">
        <f>SUM(E66)</f>
        <v>0</v>
      </c>
      <c r="F65" s="48">
        <f t="shared" si="2"/>
        <v>0</v>
      </c>
    </row>
    <row r="66" spans="1:8" ht="26.25" hidden="1" thickBot="1" x14ac:dyDescent="0.25">
      <c r="A66" s="62"/>
      <c r="B66" s="63">
        <v>471</v>
      </c>
      <c r="C66" s="64" t="s">
        <v>55</v>
      </c>
      <c r="D66" s="65"/>
      <c r="E66" s="66"/>
      <c r="F66" s="67">
        <f t="shared" si="2"/>
        <v>0</v>
      </c>
    </row>
    <row r="67" spans="1:8" ht="14.25" thickTop="1" thickBot="1" x14ac:dyDescent="0.25">
      <c r="A67" s="90" t="s">
        <v>56</v>
      </c>
      <c r="B67" s="91"/>
      <c r="C67" s="92"/>
      <c r="D67" s="68">
        <v>1479595.7442424847</v>
      </c>
      <c r="E67" s="68">
        <f>SUM(E38,E42,E52,E54,E58,E62,E65)</f>
        <v>1473039.65</v>
      </c>
      <c r="F67" s="68">
        <f>D67-E67</f>
        <v>6556.0942424847744</v>
      </c>
      <c r="H67" s="29"/>
    </row>
    <row r="68" spans="1:8" ht="14.25" thickTop="1" thickBot="1" x14ac:dyDescent="0.25">
      <c r="A68" s="93" t="s">
        <v>57</v>
      </c>
      <c r="B68" s="94"/>
      <c r="C68" s="95"/>
      <c r="D68" s="69"/>
      <c r="E68" s="69">
        <v>0</v>
      </c>
      <c r="F68" s="69"/>
      <c r="H68" s="29"/>
    </row>
    <row r="69" spans="1:8" ht="14.25" thickTop="1" thickBot="1" x14ac:dyDescent="0.25">
      <c r="A69" s="90" t="s">
        <v>28</v>
      </c>
      <c r="B69" s="91"/>
      <c r="C69" s="92"/>
      <c r="D69" s="40">
        <f>D35</f>
        <v>1501629.3956984535</v>
      </c>
      <c r="E69" s="40">
        <f>E35+D34</f>
        <v>1493629.42</v>
      </c>
      <c r="F69" s="68">
        <f>D69-E69</f>
        <v>7999.975698453607</v>
      </c>
      <c r="G69" s="29"/>
      <c r="H69" s="29"/>
    </row>
    <row r="70" spans="1:8" ht="14.25" thickTop="1" thickBot="1" x14ac:dyDescent="0.25">
      <c r="A70" s="90" t="s">
        <v>58</v>
      </c>
      <c r="B70" s="91"/>
      <c r="C70" s="92"/>
      <c r="D70" s="68">
        <f>D69-D67</f>
        <v>22033.651455968851</v>
      </c>
      <c r="E70" s="68">
        <f>E69-E67</f>
        <v>20589.770000000019</v>
      </c>
      <c r="F70" s="68"/>
      <c r="G70" s="29"/>
      <c r="H70" s="29"/>
    </row>
    <row r="71" spans="1:8" ht="13.5" thickTop="1" x14ac:dyDescent="0.2">
      <c r="A71" s="70"/>
      <c r="B71" s="70"/>
      <c r="C71" s="70"/>
      <c r="D71" s="37"/>
      <c r="E71" s="37"/>
      <c r="F71" s="37"/>
    </row>
    <row r="72" spans="1:8" x14ac:dyDescent="0.2">
      <c r="A72" s="96" t="s">
        <v>59</v>
      </c>
      <c r="B72" s="97"/>
      <c r="C72" s="97"/>
      <c r="D72" s="71">
        <f>D34</f>
        <v>44978.45</v>
      </c>
      <c r="E72" s="71">
        <f>D72</f>
        <v>44978.45</v>
      </c>
      <c r="F72" s="72">
        <f>D72-E72</f>
        <v>0</v>
      </c>
    </row>
    <row r="73" spans="1:8" x14ac:dyDescent="0.2">
      <c r="A73" s="98" t="s">
        <v>60</v>
      </c>
      <c r="B73" s="99"/>
      <c r="C73" s="99"/>
      <c r="D73" s="24">
        <v>0</v>
      </c>
      <c r="E73" s="24"/>
      <c r="F73" s="73">
        <v>0</v>
      </c>
    </row>
    <row r="74" spans="1:8" x14ac:dyDescent="0.2">
      <c r="A74" s="98" t="s">
        <v>61</v>
      </c>
      <c r="B74" s="99"/>
      <c r="C74" s="99"/>
      <c r="D74" s="24">
        <f>IF(D72+D68&lt;0,D72-(-D68),0)</f>
        <v>0</v>
      </c>
      <c r="E74" s="24">
        <v>0</v>
      </c>
      <c r="F74" s="73">
        <f>SUM(D74:E74)</f>
        <v>0</v>
      </c>
    </row>
    <row r="75" spans="1:8" s="76" customFormat="1" x14ac:dyDescent="0.2">
      <c r="A75" s="100" t="s">
        <v>62</v>
      </c>
      <c r="B75" s="101"/>
      <c r="C75" s="101"/>
      <c r="D75" s="74">
        <f>D70</f>
        <v>22033.651455968851</v>
      </c>
      <c r="E75" s="74">
        <f>E70</f>
        <v>20589.770000000019</v>
      </c>
      <c r="F75" s="75"/>
    </row>
    <row r="76" spans="1:8" x14ac:dyDescent="0.2">
      <c r="A76" s="81" t="s">
        <v>63</v>
      </c>
      <c r="B76" s="82"/>
      <c r="C76" s="82"/>
      <c r="D76" s="77"/>
      <c r="E76" s="77"/>
      <c r="F76" s="78"/>
    </row>
    <row r="77" spans="1:8" x14ac:dyDescent="0.2">
      <c r="C77" s="79"/>
      <c r="D77" s="80"/>
      <c r="E77" s="80"/>
      <c r="F77" s="80"/>
    </row>
    <row r="78" spans="1:8" x14ac:dyDescent="0.2">
      <c r="C78" s="79"/>
      <c r="D78" s="80"/>
      <c r="E78" s="80"/>
      <c r="F78" s="80"/>
    </row>
    <row r="79" spans="1:8" x14ac:dyDescent="0.2">
      <c r="D79" s="80"/>
      <c r="E79" s="80"/>
      <c r="F79" s="80"/>
    </row>
    <row r="80" spans="1:8" x14ac:dyDescent="0.2">
      <c r="D80" s="80"/>
      <c r="E80" s="80"/>
      <c r="F80" s="80"/>
    </row>
  </sheetData>
  <mergeCells count="18">
    <mergeCell ref="A33:C33"/>
    <mergeCell ref="B3:F3"/>
    <mergeCell ref="A5:B6"/>
    <mergeCell ref="C5:C6"/>
    <mergeCell ref="D5:F5"/>
    <mergeCell ref="A7:F7"/>
    <mergeCell ref="A76:C76"/>
    <mergeCell ref="A34:C34"/>
    <mergeCell ref="A35:C35"/>
    <mergeCell ref="A37:F37"/>
    <mergeCell ref="A67:C67"/>
    <mergeCell ref="A68:C68"/>
    <mergeCell ref="A69:C69"/>
    <mergeCell ref="A70:C70"/>
    <mergeCell ref="A72:C72"/>
    <mergeCell ref="A73:C73"/>
    <mergeCell ref="A74:C74"/>
    <mergeCell ref="A75:C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Šilović</dc:creator>
  <cp:lastModifiedBy>Lada Jakelic</cp:lastModifiedBy>
  <dcterms:created xsi:type="dcterms:W3CDTF">2024-03-20T07:40:12Z</dcterms:created>
  <dcterms:modified xsi:type="dcterms:W3CDTF">2026-03-04T10:10:41Z</dcterms:modified>
</cp:coreProperties>
</file>